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novsky.m\Dropbox\2017_05_16 Moravany - uprava\uprava rozpoctu 20170802\"/>
    </mc:Choice>
  </mc:AlternateContent>
  <bookViews>
    <workbookView xWindow="360" yWindow="270" windowWidth="18735" windowHeight="12210" activeTab="7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 101" sheetId="11" r:id="rId5"/>
    <sheet name="SO 101 101 Pol" sheetId="12" r:id="rId6"/>
    <sheet name="Rekapitulace" sheetId="14" r:id="rId7"/>
    <sheet name="Položky" sheetId="15" r:id="rId8"/>
  </sheets>
  <externalReferences>
    <externalReference r:id="rId9"/>
  </externalReferences>
  <definedNames>
    <definedName name="CelkemObjekty" localSheetId="1">Stavba!$I$25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 101'!$A$1:$H$34</definedName>
    <definedName name="_xlnm.Print_Area" localSheetId="5">'SO 101 101 Pol'!$A$1:$I$325</definedName>
    <definedName name="_xlnm.Print_Area" localSheetId="1">Stavba!$A$1:$J$52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8" i="15" l="1"/>
  <c r="BC9" i="15"/>
  <c r="BC11" i="15"/>
  <c r="BC12" i="15"/>
  <c r="BC13" i="15"/>
  <c r="BC15" i="15"/>
  <c r="BC17" i="15"/>
  <c r="BC20" i="15"/>
  <c r="BC23" i="15"/>
  <c r="BC25" i="15"/>
  <c r="BC26" i="15"/>
  <c r="BC27" i="15"/>
  <c r="BC28" i="15"/>
  <c r="BC30" i="15"/>
  <c r="BC32" i="15"/>
  <c r="BC34" i="15"/>
  <c r="BC37" i="15"/>
  <c r="BC39" i="15"/>
  <c r="BC40" i="15"/>
  <c r="BC44" i="15"/>
  <c r="BC48" i="15"/>
  <c r="BC50" i="15"/>
  <c r="BC53" i="15"/>
  <c r="BC55" i="15"/>
  <c r="BC58" i="15"/>
  <c r="BC60" i="15"/>
  <c r="BC62" i="15"/>
  <c r="BC64" i="15"/>
  <c r="BC66" i="15"/>
  <c r="BC70" i="15"/>
  <c r="BC71" i="15"/>
  <c r="BC73" i="15"/>
  <c r="BC75" i="15"/>
  <c r="BC78" i="15"/>
  <c r="BC80" i="15"/>
  <c r="BC82" i="15"/>
  <c r="BC84" i="15"/>
  <c r="BC86" i="15"/>
  <c r="BC87" i="15"/>
  <c r="BC88" i="15"/>
  <c r="BC90" i="15"/>
  <c r="BC92" i="15"/>
  <c r="BC95" i="15"/>
  <c r="BC97" i="15"/>
  <c r="BC99" i="15"/>
  <c r="BC101" i="15"/>
  <c r="BC102" i="15"/>
  <c r="BC105" i="15"/>
  <c r="BC106" i="15"/>
  <c r="BC109" i="15"/>
  <c r="BC110" i="15"/>
  <c r="BC111" i="15"/>
  <c r="BC112" i="15"/>
  <c r="BC113" i="15"/>
  <c r="BC115" i="15"/>
  <c r="BC122" i="15"/>
  <c r="BC125" i="15"/>
  <c r="BC128" i="15"/>
  <c r="BC131" i="15"/>
  <c r="BC134" i="15"/>
  <c r="BC135" i="15"/>
  <c r="BC136" i="15"/>
  <c r="BC137" i="15"/>
  <c r="BC8" i="15"/>
  <c r="G132" i="15"/>
  <c r="G133" i="15" s="1"/>
  <c r="G124" i="15"/>
  <c r="BC124" i="15" s="1"/>
  <c r="G125" i="15"/>
  <c r="G126" i="15"/>
  <c r="BC126" i="15" s="1"/>
  <c r="G127" i="15"/>
  <c r="BC127" i="15" s="1"/>
  <c r="G128" i="15"/>
  <c r="G129" i="15"/>
  <c r="BC129" i="15" s="1"/>
  <c r="G123" i="15"/>
  <c r="BC123" i="15" s="1"/>
  <c r="G120" i="15"/>
  <c r="BC120" i="15" s="1"/>
  <c r="G117" i="15"/>
  <c r="BC117" i="15" s="1"/>
  <c r="G118" i="15"/>
  <c r="BC118" i="15" s="1"/>
  <c r="G119" i="15"/>
  <c r="BC119" i="15" s="1"/>
  <c r="G116" i="15"/>
  <c r="BC116" i="15" s="1"/>
  <c r="G94" i="15"/>
  <c r="BC94" i="15" s="1"/>
  <c r="G95" i="15"/>
  <c r="G96" i="15"/>
  <c r="BC96" i="15" s="1"/>
  <c r="G97" i="15"/>
  <c r="G98" i="15"/>
  <c r="BC98" i="15" s="1"/>
  <c r="G99" i="15"/>
  <c r="G100" i="15"/>
  <c r="BC100" i="15" s="1"/>
  <c r="G101" i="15"/>
  <c r="G102" i="15"/>
  <c r="G103" i="15"/>
  <c r="BC103" i="15" s="1"/>
  <c r="G104" i="15"/>
  <c r="BC104" i="15" s="1"/>
  <c r="G105" i="15"/>
  <c r="G106" i="15"/>
  <c r="G107" i="15"/>
  <c r="BC107" i="15" s="1"/>
  <c r="G108" i="15"/>
  <c r="BC108" i="15" s="1"/>
  <c r="G109" i="15"/>
  <c r="G110" i="15"/>
  <c r="G111" i="15"/>
  <c r="G112" i="15"/>
  <c r="G93" i="15"/>
  <c r="BC93" i="15" s="1"/>
  <c r="G82" i="15"/>
  <c r="G83" i="15"/>
  <c r="BC83" i="15" s="1"/>
  <c r="G84" i="15"/>
  <c r="G85" i="15"/>
  <c r="BC85" i="15" s="1"/>
  <c r="G86" i="15"/>
  <c r="G87" i="15"/>
  <c r="G88" i="15"/>
  <c r="G89" i="15"/>
  <c r="BC89" i="15" s="1"/>
  <c r="G90" i="15"/>
  <c r="G81" i="15"/>
  <c r="G68" i="15"/>
  <c r="BC68" i="15" s="1"/>
  <c r="G69" i="15"/>
  <c r="BC69" i="15" s="1"/>
  <c r="G70" i="15"/>
  <c r="G72" i="15"/>
  <c r="BC72" i="15" s="1"/>
  <c r="G74" i="15"/>
  <c r="BC74" i="15" s="1"/>
  <c r="G75" i="15"/>
  <c r="G76" i="15"/>
  <c r="BC76" i="15" s="1"/>
  <c r="G77" i="15"/>
  <c r="BC77" i="15" s="1"/>
  <c r="G67" i="15"/>
  <c r="BC67" i="15" s="1"/>
  <c r="G63" i="15"/>
  <c r="BC63" i="15" s="1"/>
  <c r="G61" i="15"/>
  <c r="G65" i="15" s="1"/>
  <c r="G58" i="15"/>
  <c r="G57" i="15"/>
  <c r="BC57" i="15" s="1"/>
  <c r="G56" i="15"/>
  <c r="G54" i="15"/>
  <c r="BC54" i="15" s="1"/>
  <c r="G10" i="15"/>
  <c r="G14" i="15"/>
  <c r="BC14" i="15" s="1"/>
  <c r="G16" i="15"/>
  <c r="BC16" i="15" s="1"/>
  <c r="G18" i="15"/>
  <c r="BC18" i="15" s="1"/>
  <c r="G19" i="15"/>
  <c r="BC19" i="15" s="1"/>
  <c r="G21" i="15"/>
  <c r="BC21" i="15" s="1"/>
  <c r="G22" i="15"/>
  <c r="BC22" i="15" s="1"/>
  <c r="G24" i="15"/>
  <c r="BC24" i="15" s="1"/>
  <c r="G25" i="15"/>
  <c r="G29" i="15"/>
  <c r="BC29" i="15" s="1"/>
  <c r="G31" i="15"/>
  <c r="BC31" i="15" s="1"/>
  <c r="G33" i="15"/>
  <c r="BC33" i="15" s="1"/>
  <c r="G35" i="15"/>
  <c r="BC35" i="15" s="1"/>
  <c r="G36" i="15"/>
  <c r="BC36" i="15" s="1"/>
  <c r="G38" i="15"/>
  <c r="BC38" i="15" s="1"/>
  <c r="G40" i="15"/>
  <c r="G41" i="15"/>
  <c r="BC41" i="15" s="1"/>
  <c r="G42" i="15"/>
  <c r="BC42" i="15" s="1"/>
  <c r="G43" i="15"/>
  <c r="BC43" i="15" s="1"/>
  <c r="G45" i="15"/>
  <c r="BC45" i="15" s="1"/>
  <c r="G46" i="15"/>
  <c r="BC46" i="15" s="1"/>
  <c r="G47" i="15"/>
  <c r="BC47" i="15" s="1"/>
  <c r="G49" i="15"/>
  <c r="BC49" i="15" s="1"/>
  <c r="G51" i="15"/>
  <c r="BC51" i="15" s="1"/>
  <c r="BC132" i="15" l="1"/>
  <c r="BC133" i="15"/>
  <c r="E15" i="14" s="1"/>
  <c r="G91" i="15"/>
  <c r="G59" i="15"/>
  <c r="G52" i="15"/>
  <c r="BC114" i="15"/>
  <c r="E12" i="14" s="1"/>
  <c r="BC121" i="15"/>
  <c r="E13" i="14" s="1"/>
  <c r="J47" i="1" s="1"/>
  <c r="BC79" i="15"/>
  <c r="E10" i="14" s="1"/>
  <c r="BC130" i="15"/>
  <c r="E14" i="14" s="1"/>
  <c r="J48" i="1" s="1"/>
  <c r="BC61" i="15"/>
  <c r="BC65" i="15" s="1"/>
  <c r="E9" i="14" s="1"/>
  <c r="J40" i="1" s="1"/>
  <c r="G114" i="15"/>
  <c r="BC10" i="15"/>
  <c r="BC52" i="15" s="1"/>
  <c r="E7" i="14" s="1"/>
  <c r="BC56" i="15"/>
  <c r="BC59" i="15" s="1"/>
  <c r="E8" i="14" s="1"/>
  <c r="J38" i="1" s="1"/>
  <c r="G79" i="15"/>
  <c r="BC81" i="15"/>
  <c r="BC91" i="15" s="1"/>
  <c r="E11" i="14" s="1"/>
  <c r="G130" i="15"/>
  <c r="G121" i="15"/>
  <c r="D34" i="11"/>
  <c r="BC21" i="11"/>
  <c r="AN6" i="12"/>
  <c r="O18" i="11" s="1"/>
  <c r="BA322" i="12"/>
  <c r="BA318" i="12"/>
  <c r="BA313" i="12"/>
  <c r="BA310" i="12"/>
  <c r="BA307" i="12"/>
  <c r="BA304" i="12"/>
  <c r="BA303" i="12"/>
  <c r="BA300" i="12"/>
  <c r="BA299" i="12"/>
  <c r="AZ297" i="12"/>
  <c r="BA286" i="12"/>
  <c r="AZ162" i="12"/>
  <c r="AZ136" i="12"/>
  <c r="AZ53" i="12"/>
  <c r="AZ48" i="12"/>
  <c r="AZ28" i="12"/>
  <c r="G11" i="12"/>
  <c r="G17" i="12"/>
  <c r="G22" i="12"/>
  <c r="G25" i="12"/>
  <c r="G29" i="12"/>
  <c r="G35" i="12"/>
  <c r="G39" i="12"/>
  <c r="G44" i="12"/>
  <c r="G49" i="12"/>
  <c r="G54" i="12"/>
  <c r="G59" i="12"/>
  <c r="G62" i="12"/>
  <c r="G66" i="12"/>
  <c r="G70" i="12"/>
  <c r="G75" i="12"/>
  <c r="G79" i="12"/>
  <c r="G82" i="12"/>
  <c r="G87" i="12"/>
  <c r="G89" i="12"/>
  <c r="G93" i="12"/>
  <c r="G98" i="12"/>
  <c r="G104" i="12"/>
  <c r="G109" i="12"/>
  <c r="G115" i="12"/>
  <c r="G120" i="12"/>
  <c r="G128" i="12"/>
  <c r="G132" i="12"/>
  <c r="G137" i="12"/>
  <c r="G142" i="12"/>
  <c r="G146" i="12"/>
  <c r="G149" i="12"/>
  <c r="G153" i="12"/>
  <c r="G157" i="12"/>
  <c r="G163" i="12"/>
  <c r="G169" i="12"/>
  <c r="G174" i="12"/>
  <c r="G177" i="12"/>
  <c r="G180" i="12"/>
  <c r="G184" i="12"/>
  <c r="G188" i="12"/>
  <c r="G194" i="12"/>
  <c r="G196" i="12"/>
  <c r="G199" i="12"/>
  <c r="G202" i="12"/>
  <c r="G205" i="12"/>
  <c r="G207" i="12"/>
  <c r="G211" i="12"/>
  <c r="G213" i="12"/>
  <c r="G215" i="12"/>
  <c r="G217" i="12"/>
  <c r="G220" i="12"/>
  <c r="G222" i="12"/>
  <c r="G225" i="12"/>
  <c r="G227" i="12"/>
  <c r="G230" i="12"/>
  <c r="G232" i="12"/>
  <c r="G235" i="12"/>
  <c r="G239" i="12"/>
  <c r="G247" i="12"/>
  <c r="G250" i="12"/>
  <c r="G252" i="12"/>
  <c r="G254" i="12"/>
  <c r="G256" i="12"/>
  <c r="G259" i="12"/>
  <c r="G262" i="12"/>
  <c r="G265" i="12"/>
  <c r="G269" i="12"/>
  <c r="G272" i="12"/>
  <c r="G276" i="12"/>
  <c r="G282" i="12"/>
  <c r="F279" i="12" s="1"/>
  <c r="J46" i="1" s="1"/>
  <c r="G285" i="12"/>
  <c r="G287" i="12"/>
  <c r="G294" i="12"/>
  <c r="G298" i="12"/>
  <c r="G302" i="12"/>
  <c r="G306" i="12"/>
  <c r="G309" i="12"/>
  <c r="G312" i="12"/>
  <c r="G317" i="12"/>
  <c r="G321" i="12"/>
  <c r="D19" i="11"/>
  <c r="B7" i="11"/>
  <c r="B6" i="11"/>
  <c r="C1" i="11"/>
  <c r="B1" i="11"/>
  <c r="B1" i="9"/>
  <c r="C1" i="9"/>
  <c r="B7" i="9"/>
  <c r="B6" i="9"/>
  <c r="E16" i="14" l="1"/>
  <c r="G27" i="14" s="1"/>
  <c r="I27" i="14" s="1"/>
  <c r="AO6" i="12"/>
  <c r="P18" i="11" s="1"/>
  <c r="H30" i="11"/>
  <c r="F198" i="12"/>
  <c r="J43" i="1" s="1"/>
  <c r="F267" i="12"/>
  <c r="J45" i="1" s="1"/>
  <c r="F84" i="12"/>
  <c r="F314" i="12"/>
  <c r="J51" i="1" s="1"/>
  <c r="F134" i="12"/>
  <c r="F234" i="12"/>
  <c r="F91" i="12"/>
  <c r="J41" i="1" s="1"/>
  <c r="F295" i="12"/>
  <c r="F283" i="12"/>
  <c r="F8" i="12"/>
  <c r="J37" i="1" s="1"/>
  <c r="G21" i="14" l="1"/>
  <c r="I21" i="14" s="1"/>
  <c r="G23" i="14"/>
  <c r="I23" i="14" s="1"/>
  <c r="G25" i="14"/>
  <c r="I25" i="14" s="1"/>
  <c r="G24" i="14"/>
  <c r="I24" i="14" s="1"/>
  <c r="G26" i="14"/>
  <c r="I26" i="14" s="1"/>
  <c r="G22" i="14"/>
  <c r="I22" i="14" s="1"/>
  <c r="G28" i="14"/>
  <c r="I28" i="14" s="1"/>
  <c r="J42" i="1"/>
  <c r="H26" i="11"/>
  <c r="J39" i="1"/>
  <c r="H24" i="11"/>
  <c r="H32" i="11"/>
  <c r="H23" i="11"/>
  <c r="G325" i="12"/>
  <c r="H29" i="11"/>
  <c r="H25" i="11"/>
  <c r="J44" i="1"/>
  <c r="H28" i="11"/>
  <c r="H33" i="11"/>
  <c r="J49" i="1"/>
  <c r="H31" i="11"/>
  <c r="H27" i="11"/>
  <c r="H29" i="14" l="1"/>
  <c r="J50" i="1" s="1"/>
  <c r="J52" i="1" s="1"/>
  <c r="J24" i="1"/>
  <c r="H18" i="11"/>
  <c r="H19" i="11" s="1"/>
  <c r="J23" i="1" s="1"/>
  <c r="H34" i="11"/>
  <c r="J25" i="1" l="1"/>
</calcChain>
</file>

<file path=xl/sharedStrings.xml><?xml version="1.0" encoding="utf-8"?>
<sst xmlns="http://schemas.openxmlformats.org/spreadsheetml/2006/main" count="1328" uniqueCount="672">
  <si>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</si>
  <si>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</si>
  <si>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</si>
  <si>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</si>
  <si>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</si>
  <si>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</si>
  <si>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</si>
  <si>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</si>
  <si>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</si>
  <si>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</si>
  <si>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</si>
  <si>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</si>
  <si>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</si>
  <si>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</si>
  <si>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</si>
  <si>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</si>
  <si>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</si>
  <si>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</si>
  <si>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</si>
  <si>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</si>
  <si>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</si>
  <si>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</si>
  <si>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</si>
  <si>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</si>
  <si>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</si>
  <si>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</si>
  <si>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</si>
  <si>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</si>
  <si>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</si>
  <si>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</si>
  <si>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</si>
  <si>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</si>
  <si>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</si>
  <si>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</si>
  <si>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</si>
  <si>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</si>
  <si>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</si>
  <si>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</si>
  <si>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</si>
  <si>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</si>
  <si>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239</t>
  </si>
  <si>
    <t>Úprava křižovatky ulic Střední a Vnitřní - Moravany</t>
  </si>
  <si>
    <t>Stavební objekt</t>
  </si>
  <si>
    <t>SO 101</t>
  </si>
  <si>
    <t>Úprava křižovatky ulic Střední a Vnitřní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</si>
  <si>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</si>
  <si>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</si>
  <si>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</si>
  <si>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</si>
  <si>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</si>
  <si>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</si>
  <si>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</si>
  <si>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3</t>
  </si>
  <si>
    <t>Svislé a kompletní konstrukce</t>
  </si>
  <si>
    <t>5</t>
  </si>
  <si>
    <t>Komunikace</t>
  </si>
  <si>
    <t>59</t>
  </si>
  <si>
    <t>8</t>
  </si>
  <si>
    <t>Trubní vedení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</si>
  <si>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</si>
  <si>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</si>
  <si>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</si>
  <si>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</si>
  <si>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</si>
  <si>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</si>
  <si>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</si>
  <si>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</si>
  <si>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VN</t>
  </si>
  <si>
    <t>Vedlejší náklady</t>
  </si>
  <si>
    <t>ON</t>
  </si>
  <si>
    <t>Ostatní náklady</t>
  </si>
  <si>
    <t>Cena celkem</t>
  </si>
  <si>
    <t>STA</t>
  </si>
  <si>
    <t>Rozsah:</t>
  </si>
  <si>
    <t>Rekapitulace soupisů náležejících k objektu</t>
  </si>
  <si>
    <t>Soupis</t>
  </si>
  <si>
    <t>Cena (Kč)</t>
  </si>
  <si>
    <t>101</t>
  </si>
  <si>
    <t>Celkem objekt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</si>
  <si>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</si>
  <si>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</si>
  <si>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</si>
  <si>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</si>
  <si>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</si>
  <si>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</si>
  <si>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</si>
  <si>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</si>
  <si>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121 10-11 Sejmutí ornice</t>
  </si>
  <si>
    <t>nebo lesní půdy, s vodorovným přemístěním na hromady v místě upotřebení nebo na dočasné či trvalé skládky se složením</t>
  </si>
  <si>
    <t>SPX</t>
  </si>
  <si>
    <t>121101102R00</t>
  </si>
  <si>
    <t>...s přemístěním na vzdálenost přes 50 do 100 m</t>
  </si>
  <si>
    <t>m3</t>
  </si>
  <si>
    <t>800-1</t>
  </si>
  <si>
    <t>RTS 16/ I</t>
  </si>
  <si>
    <t>POL</t>
  </si>
  <si>
    <t>Sejmutí ornice : 40,4</t>
  </si>
  <si>
    <t xml:space="preserve">odvoz na mezideponii, potom opetovne pouziti v ramci stavby : </t>
  </si>
  <si>
    <t>122 12-22 Odkopávky a prokopávky pro silnice</t>
  </si>
  <si>
    <t>s přemístěním výkopku v příčných profilech na vzdálenost do 15 m nebo s naložením na dopravní prostředek.</t>
  </si>
  <si>
    <t>122 12-223 v hornině 3</t>
  </si>
  <si>
    <t>122202202R00</t>
  </si>
  <si>
    <t>...přes 100 do 1 000 m3</t>
  </si>
  <si>
    <t>Odkopávky pro silnice v hor. 3 do 1000 m3 : 267,0</t>
  </si>
  <si>
    <t xml:space="preserve">odvoz do 10 km + poplatek za skládkování : 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</si>
  <si>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</si>
  <si>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</si>
  <si>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</si>
  <si>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</si>
  <si>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viz. pol. č. 2 : 267,0</t>
  </si>
  <si>
    <t>199 Poplatky za skládku</t>
  </si>
  <si>
    <t>199000002R00</t>
  </si>
  <si>
    <t>...horniny 1- 4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</si>
  <si>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</si>
  <si>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</si>
  <si>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113151318R00</t>
  </si>
  <si>
    <t>...povrch živičný, plochy přes 500 m2 na jednom objektu nebo při provádění pruhu šířky přes  750 mm s překážkami v trase, tloušťky 90 mm</t>
  </si>
  <si>
    <t>m2</t>
  </si>
  <si>
    <t>822-1</t>
  </si>
  <si>
    <t>Fréz.živič.krytu nad 500 m2, tl. 9 cm : 1470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</si>
  <si>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</si>
  <si>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</si>
  <si>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</si>
  <si>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</si>
  <si>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</si>
  <si>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Rozebrání betonove dlažby tl.: 30 mm : 280,0</t>
  </si>
  <si>
    <t>113 10-7 Odstranění podkladů nebo krytů</t>
  </si>
  <si>
    <t>113107617R00</t>
  </si>
  <si>
    <t>...z kameniva hrubého drceného, v ploše jednotlivě nad 50 m2, tloušťka vrstvy 170 mm</t>
  </si>
  <si>
    <t>Odstranění podkladu pl. nad 50 m2, kam. drcené tl. 17 cm : 280,0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</si>
  <si>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</si>
  <si>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</si>
  <si>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</si>
  <si>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</si>
  <si>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m</t>
  </si>
  <si>
    <t>Vytrhání obrub z krajníků nebo obrubníků stojatých : 315</t>
  </si>
  <si>
    <t xml:space="preserve">odvoz materiálu do 15 km + poplatek za skládkování : 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</si>
  <si>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</si>
  <si>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</si>
  <si>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</si>
  <si>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</si>
  <si>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801-3</t>
  </si>
  <si>
    <t>Bourání zdiva nadzákladového z betonu prostého : 1,50</t>
  </si>
  <si>
    <t>112 20-12 Odřezání nebo odsekání pařezů v úrovni terénu</t>
  </si>
  <si>
    <t>s vykopávkou potřebného pracovního prostoru a s jeho zahrnutím výkopkem, s odklizením vytěžené dřevní hmoty na vzdálenost do 50 m na hromady nebo s naložením na dopravní prostředek pro všechny sklony území,</t>
  </si>
  <si>
    <t>112201204R00</t>
  </si>
  <si>
    <t>...o průměru přes 700 do 900 mm</t>
  </si>
  <si>
    <t>kus</t>
  </si>
  <si>
    <t>Odstranění nebo odsekání pařezu průměru 70-90 cm : 1</t>
  </si>
  <si>
    <t>162 40 Vodorovné přemístění větví, kmenů, nebo pařezů</t>
  </si>
  <si>
    <t xml:space="preserve"> s naložením, složením a dopravou,</t>
  </si>
  <si>
    <t>162301424R00</t>
  </si>
  <si>
    <t>...pařezů, průměru kmene přes 700 do 900 mm, na vzdálenost do 5 000 m</t>
  </si>
  <si>
    <t>viz. pol. č. 10 : 1</t>
  </si>
  <si>
    <t>162 40-9 příplatek k cenám za každých dalších i započatých 5 000 m přes 5 000 m</t>
  </si>
  <si>
    <t>162301924R00</t>
  </si>
  <si>
    <t>...pařezů, průměru kmene přes 700 do 900 mm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</si>
  <si>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</si>
  <si>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</si>
  <si>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181301102R00</t>
  </si>
  <si>
    <t>...v souvislé ploše do 500 m2, tloušťka vrstvy přes 100 do 150 mm</t>
  </si>
  <si>
    <t>ohumusování v tl. 150 mm : 274,0</t>
  </si>
  <si>
    <t>162301101R00</t>
  </si>
  <si>
    <t>...z horniny 1 až 4, na vzdálenost přes 50  do 500 m</t>
  </si>
  <si>
    <t xml:space="preserve">ohumusování v tl. : </t>
  </si>
  <si>
    <t>tzn. pouziti veskereho humusu z odhumusovani : 38,9</t>
  </si>
  <si>
    <t>167 10 Nakládání, skládání, překládání neulehlého výkopku</t>
  </si>
  <si>
    <t>167 10-1 nakládání výkopku</t>
  </si>
  <si>
    <t>167101101R00</t>
  </si>
  <si>
    <t>...do 100 m3, z horniny 1 až 4</t>
  </si>
  <si>
    <t>180 40 Založení trávníku s dodáním osiva</t>
  </si>
  <si>
    <t>180400020RA0</t>
  </si>
  <si>
    <t>...parkového, v rovině</t>
  </si>
  <si>
    <t>AP-HSV</t>
  </si>
  <si>
    <t>RTS 17/ I</t>
  </si>
  <si>
    <t>Osetí travním semenem : 259,0</t>
  </si>
  <si>
    <t>182 47 ošetřování trávníku</t>
  </si>
  <si>
    <t>18247    OA0</t>
  </si>
  <si>
    <t>OŠETŘOVÁNÍ TRÁVNÍKU</t>
  </si>
  <si>
    <t>OTSKP</t>
  </si>
  <si>
    <t>Roční údržba trávníku : 274,0*12</t>
  </si>
  <si>
    <t>311 26 Osazování bloků nadzákladových zdí</t>
  </si>
  <si>
    <t>z betonu prostého nebo železového na maltu MC 25,</t>
  </si>
  <si>
    <t>311261110R00</t>
  </si>
  <si>
    <t>...do 0,0,06 m3</t>
  </si>
  <si>
    <t>801-1</t>
  </si>
  <si>
    <t>Osazování bloků nadzákl.zdí,objem bloku do 0,06 m3 : 94</t>
  </si>
  <si>
    <t>59228411R</t>
  </si>
  <si>
    <t>palisáda beton; průřez čtverec; l = 160 mm; š = 160 mm; h = 1 200 mm; barva šedá; odlehčená</t>
  </si>
  <si>
    <t>SPCM</t>
  </si>
  <si>
    <t>betonová palisáda výšky 1200 mm, šířka 160, délka 160 mm : 94</t>
  </si>
  <si>
    <t>577 13 Beton asfaltový s rozprostřením a zhutněním</t>
  </si>
  <si>
    <t>577132111R00</t>
  </si>
  <si>
    <t>...v pruhu šířky přes 3 m, ACO 11+, tloušťky 40 mm, plochy přes 1000 m2</t>
  </si>
  <si>
    <t xml:space="preserve">Skladba konstrukce vozovky : </t>
  </si>
  <si>
    <t xml:space="preserve">Asfaltový beton pro obrusné vrstvy : </t>
  </si>
  <si>
    <t>ACO 11+, 50/70, tl. 40 mm : 1503,0</t>
  </si>
  <si>
    <t>573 2 Postřik živičný spojovací bez posypu kamenivem</t>
  </si>
  <si>
    <t>573231110R00</t>
  </si>
  <si>
    <t>...z emulze, v množství od 0,3 do 0,5 kg/m2</t>
  </si>
  <si>
    <t xml:space="preserve">Spojovací postřik : </t>
  </si>
  <si>
    <t>PS-E, 0,4 kg/m2 : 1503,0</t>
  </si>
  <si>
    <t>565 13-1 Podklad z kameniva obaleného asfaltem</t>
  </si>
  <si>
    <t>s rozprostřením a zhutněním</t>
  </si>
  <si>
    <t>565131211R00</t>
  </si>
  <si>
    <t>...v pruhu šířky přes 3 m, třídy 1, tloušťka po zhutnění 50 mm</t>
  </si>
  <si>
    <t xml:space="preserve">Asfaltový beton pro podkladní vrstvy : </t>
  </si>
  <si>
    <t>ACP 16+, 50/70, tl. 50 mm : 1503,0</t>
  </si>
  <si>
    <t>573211111R00</t>
  </si>
  <si>
    <t>...z asfaltu silničního, v množství od 0,5 do 0,7 kg/m2</t>
  </si>
  <si>
    <t>PS-E, 0,5 kg/m2 : 1503,0</t>
  </si>
  <si>
    <t>573 11 Postřik živičný infiltrační s posypem kamenivem</t>
  </si>
  <si>
    <t>z asfaltu silničního</t>
  </si>
  <si>
    <t>573111112R00</t>
  </si>
  <si>
    <t>...v množství 1 kg/m2</t>
  </si>
  <si>
    <t xml:space="preserve">Infiltrační postřik : </t>
  </si>
  <si>
    <t>PI – E, 0,8 kg/m2 : 1503,0</t>
  </si>
  <si>
    <t>564 8 Podklad ze štěrkodrti s rozprostřením a zhutněním</t>
  </si>
  <si>
    <t>564851111R00</t>
  </si>
  <si>
    <t>...tloušťka po zhutnění 150 mm</t>
  </si>
  <si>
    <t xml:space="preserve">Štěrkodrť fr. 0 – 32 mm : </t>
  </si>
  <si>
    <t>ŠDb - 150 mm : 600,0</t>
  </si>
  <si>
    <t>ŠDb - min. 150 mm : 650,0</t>
  </si>
  <si>
    <t>460 03-008 Řezání spáry v asfaltu nebo betonu</t>
  </si>
  <si>
    <t>Provedení spáry zařízením pro řezání spár.</t>
  </si>
  <si>
    <t>460030081R00</t>
  </si>
  <si>
    <t>Řezání spáry v asfaltu nebo betonu</t>
  </si>
  <si>
    <t>M46</t>
  </si>
  <si>
    <t>Zařezání spáry : 30,0</t>
  </si>
  <si>
    <t>599 14 Vyplnění spár mezi silničními panely</t>
  </si>
  <si>
    <t>jakékoliv tloušťky a vyčištění spár</t>
  </si>
  <si>
    <t>599141111R00</t>
  </si>
  <si>
    <t>...živičnou zálivkou</t>
  </si>
  <si>
    <t>Zaliti spary asfaltovou zalivkou : 30,0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</si>
  <si>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</si>
  <si>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</si>
  <si>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</si>
  <si>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</si>
  <si>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 xml:space="preserve">Skladba konstrukce chodniku : </t>
  </si>
  <si>
    <t>Betonová dlažba : 239,0</t>
  </si>
  <si>
    <t>Betonová dlažba - reliéfní, červená : 22,0</t>
  </si>
  <si>
    <t>596 21-59 příplatek</t>
  </si>
  <si>
    <t>596215028R00</t>
  </si>
  <si>
    <t>...za více barev dlažby tloušťky 60 mm</t>
  </si>
  <si>
    <t>59245110R</t>
  </si>
  <si>
    <t>dlažba betonová dvouvrstvá, skladebná; obdélník; šedá; l = 200 mm; š = 100 mm; tl. 60,0 mm</t>
  </si>
  <si>
    <t>Betonová dlažba : 239,0*1,05</t>
  </si>
  <si>
    <t>592451151R</t>
  </si>
  <si>
    <t>dlažba betonová dvouvrstvá, skladebná; obdélník; dlaždice pro nevidomé; červená; l = 200 mm; š = 100 mm; tl. 60,0 mm</t>
  </si>
  <si>
    <t>Betonová dlažba - reliéfní, červená : 22,0*1,05</t>
  </si>
  <si>
    <t>596 29 Řezání zámkové dlažby</t>
  </si>
  <si>
    <t>596291111R00</t>
  </si>
  <si>
    <t>...tloušťky 60 mm</t>
  </si>
  <si>
    <t>Řezání zámkové dlažby tl. 60 mm : 80,0</t>
  </si>
  <si>
    <t>564851113R00</t>
  </si>
  <si>
    <t>...tloušťka po zhutnění 170 mm</t>
  </si>
  <si>
    <t xml:space="preserve">Štěrkodrť fr. 0-32 mm : </t>
  </si>
  <si>
    <t>ŠDb : 261,0</t>
  </si>
  <si>
    <t>596215040R00</t>
  </si>
  <si>
    <t>...tloušťka dlažby 80 mm, tloušťka lože 40 mm</t>
  </si>
  <si>
    <t xml:space="preserve">Skladba konstrukce pojizdene dlazby : </t>
  </si>
  <si>
    <t>Betonová dlažba : 202,0</t>
  </si>
  <si>
    <t>Betonová dlažba - červená 20x10 cm - vyznačení parkovacích stání : 2,50</t>
  </si>
  <si>
    <t>Betonová dlažba - reliéfní, červená : 9,00</t>
  </si>
  <si>
    <t>596215048R00</t>
  </si>
  <si>
    <t>...za více barev dlažby tloušťky 80 mm</t>
  </si>
  <si>
    <t>592451170R</t>
  </si>
  <si>
    <t>dlažba betonová dvouvrstvá; obdélník; šedá; l = 200 mm; š = 100 mm; tl. 80,0 mm</t>
  </si>
  <si>
    <t>Betonová dlažba : 202,0*1,05</t>
  </si>
  <si>
    <t>592451171R</t>
  </si>
  <si>
    <t>dlažba betonová dvouvrstvá; obdélník; červená; l = 200 mm; š = 100 mm; tl. 80,0 mm</t>
  </si>
  <si>
    <t>Betonová dlažba - červená 20x10 cm - vyznačení parkovacích stání : 2,50*1,05</t>
  </si>
  <si>
    <t>592451158R</t>
  </si>
  <si>
    <t>dlažba betonová dvouvrstvá, skladebná; obdélník; dlaždice pro nevidomé; červená; l = 200 mm; š = 100 mm; tl. 80,0 mm</t>
  </si>
  <si>
    <t>Betonová dlažba - reliéfní, červená : 9,00*1,05</t>
  </si>
  <si>
    <t>596291113R00</t>
  </si>
  <si>
    <t>...tloušťky 80 mm</t>
  </si>
  <si>
    <t>Řezání zámkové dlažby tl. 80 mm : 60,0</t>
  </si>
  <si>
    <t>564861111R00</t>
  </si>
  <si>
    <t>...tloušťka po zhutnění 200 mm</t>
  </si>
  <si>
    <t>ŠDb : 213,5</t>
  </si>
  <si>
    <t>596 92 Kladení vegetačních tvárnic</t>
  </si>
  <si>
    <t>zřízení podkladního lože, položení tvárnic.</t>
  </si>
  <si>
    <t>596921211R00</t>
  </si>
  <si>
    <t>...plastových, plocha do 50 m2</t>
  </si>
  <si>
    <t>Kladení plast. vegetačních dlaždic, lože 30 mm, pl. do 50 m2 : 2,0</t>
  </si>
  <si>
    <t>28324461R</t>
  </si>
  <si>
    <t>tvárnice vegetační plast; l = 500,0 mm; š = 500 mm; h = 40,0 mm; zelená</t>
  </si>
  <si>
    <t>panel zatravňovací GUTTAGARDEN : 8</t>
  </si>
  <si>
    <t>81627X1OA0</t>
  </si>
  <si>
    <t>Chránička kabelů z půlených trubek AROT včetně obetonování</t>
  </si>
  <si>
    <t>Vlastní</t>
  </si>
  <si>
    <t>POL_NEZ</t>
  </si>
  <si>
    <t>2_</t>
  </si>
  <si>
    <t>chránička kabelů z půlených trubek AROT : 17,0</t>
  </si>
  <si>
    <t>897 12 z betonových dílců</t>
  </si>
  <si>
    <t>89712    OA0</t>
  </si>
  <si>
    <t>VPUSŤ KANALIZAČNÍ ULIČNÍ KOMPLETNÍ Z BETON DÍLCŮ</t>
  </si>
  <si>
    <t>uliční vpust, osazení a dodávka, mříže tř. zatížení D 400 : 3</t>
  </si>
  <si>
    <t>831 35-01 Kanalizační přípojka</t>
  </si>
  <si>
    <t>831350113RA0</t>
  </si>
  <si>
    <t>...D 160 mm, rýha 800x1200 mm</t>
  </si>
  <si>
    <t>přípojka PVC DN 150 m : 45,0</t>
  </si>
  <si>
    <t>8100X01</t>
  </si>
  <si>
    <t>Zaústění do stávající kanalizace</t>
  </si>
  <si>
    <t>1_</t>
  </si>
  <si>
    <t>zaústění do stávající kanalizace : 6</t>
  </si>
  <si>
    <t>935 11 Osazení příkopového žlabu</t>
  </si>
  <si>
    <t>s vyplněním a zatřením spár cementovou maltou, se zřízením lože tl. 10 cm</t>
  </si>
  <si>
    <t>935111111R00</t>
  </si>
  <si>
    <t>...se zřízením lože tl. 100 mm z kameniva těženého nebo štěrkopísku, z betonových příkopových tvárnic, šířky do 500 mm</t>
  </si>
  <si>
    <t>osazení žlabovky : 7,50</t>
  </si>
  <si>
    <t>59227001R</t>
  </si>
  <si>
    <t>žlab odvodňovací beton; l = 295,5 mm; š = 665 mm; h = 155,0 mm; barva přírodní</t>
  </si>
  <si>
    <t>žlabovka rozměru 0,5 x 0,5 m : 15</t>
  </si>
  <si>
    <t>212752112RX1</t>
  </si>
  <si>
    <t>Trativody z drenážních trubek, lože, DN 110 mm</t>
  </si>
  <si>
    <t>drenážní trubka DN 110 : 20,0</t>
  </si>
  <si>
    <t>81000X02</t>
  </si>
  <si>
    <t>D+M litinová vpusť, mříž tř. zatížení B125</t>
  </si>
  <si>
    <t>liniová vpust, osazení a dodávka, mříž tř. zatížení B 125 : 13,0</t>
  </si>
  <si>
    <t>966 87 uliční vpustě</t>
  </si>
  <si>
    <t>96687    OA0</t>
  </si>
  <si>
    <t>VYBOURÁNÍ ULIČNÍCH VPUSTÍ KOMPLETNÍCH</t>
  </si>
  <si>
    <t>zrušení uliční vpusti : 1</t>
  </si>
  <si>
    <t>81000X03</t>
  </si>
  <si>
    <t>Zaslepení stávající přípojky</t>
  </si>
  <si>
    <t>zaslepení stávající přípojky : 1</t>
  </si>
  <si>
    <t>897 42 z betonových dílců</t>
  </si>
  <si>
    <t>89742    OA0</t>
  </si>
  <si>
    <t>VPUSŤ CHODNÍKOVÁ Z BETON DÍLCŮ</t>
  </si>
  <si>
    <t>chodníková vpust, osazení a dodávka, mříže tř. zatížení B 125 : 3</t>
  </si>
  <si>
    <t>895941311RX1</t>
  </si>
  <si>
    <t>Oprava stávající uliční vpusti</t>
  </si>
  <si>
    <t>oprava stávající uliční vpusti : 2</t>
  </si>
  <si>
    <t>892 60 Čištění kanalizace</t>
  </si>
  <si>
    <t>892601152R00</t>
  </si>
  <si>
    <t>...do DN 500, do 50 m</t>
  </si>
  <si>
    <t>827-1</t>
  </si>
  <si>
    <t>čištění dešťové kanalizační trubky DN 500 : 25,0</t>
  </si>
  <si>
    <t>894410040RX1</t>
  </si>
  <si>
    <t>Šachta z betonových dílců pro DN 500</t>
  </si>
  <si>
    <t>betonová šachta na místě stávajícího konce betonové trouby DN500 : 1,0</t>
  </si>
  <si>
    <t>91000X01</t>
  </si>
  <si>
    <t>D+M zahrazovacího sloupku</t>
  </si>
  <si>
    <t>Montáž zahrazovacího sloupku (včetně případné patky) : 5</t>
  </si>
  <si>
    <t xml:space="preserve">Nakup nového zahrazovacího sloupku : </t>
  </si>
  <si>
    <t xml:space="preserve">POZNÁMKA: typ stejný jako před obecním úřadem, bez osvětlení : </t>
  </si>
  <si>
    <t>917862111RX6</t>
  </si>
  <si>
    <t>Osazení stojat. obrub.bet. s opěrou,lože z C 25/30 XF2+XD1</t>
  </si>
  <si>
    <t>nájezdový betonovy obrubnik 100/15/15 cm včetně uložení a obetonování obvykle 100 mm bet. : 86,0</t>
  </si>
  <si>
    <t>náběhový betonový obrubník 100/15/15-25 levý včetně uložení a obetonování obvykle 100 mm bet. : 8,0</t>
  </si>
  <si>
    <t>náběhový betonový obrubník 100/15/15-25 pravý včetně uložení a obetonování obvykle 100 mm bet. : 9,0</t>
  </si>
  <si>
    <t>obrubník oblokový poloměr 0,5 vnější včetně uložení a obetonování obvykle 100 mm bet. : 1,0</t>
  </si>
  <si>
    <t>silniční betonovy obrubnik  100/15/25 cm  včetně uložení  a obetonování obvykle 100 mm bet. : 283,0</t>
  </si>
  <si>
    <t>silniční betonovy obrubnik  100/15/30 cm  včetně uložení  a obetonování obvykle 100 mm bet. : 17,0</t>
  </si>
  <si>
    <t>chodníkový betonovy obrubnik  100/5/20 cm  včetně uložení  a obetonování obvykle 100 mm bet. : 44,0</t>
  </si>
  <si>
    <t>59217476R</t>
  </si>
  <si>
    <t>obrubník silniční nájezdový; materiál beton; l = 1000,0 mm; š = 150,0 mm; h = 150,0 mm; barva šedá</t>
  </si>
  <si>
    <t xml:space="preserve">nájezdový betonovy obrubnik 100/15/15 cm včetně uložení a obetonování obvykle 100 mm bet. : </t>
  </si>
  <si>
    <t>86,0*1,05 : 91</t>
  </si>
  <si>
    <t>59217480R</t>
  </si>
  <si>
    <t>obrubník silniční přechodový levý; materiál beton; l = 1000,0 mm; š = 150,0 mm; výškový rozsah h = 150 až 250 mm; barva šedá</t>
  </si>
  <si>
    <t>náběhový betonový obrubník 100/15/15-25 levý včetně uložení a obetonování obvykle 100 mm bet. : 8</t>
  </si>
  <si>
    <t>59217481R</t>
  </si>
  <si>
    <t>obrubník silniční přechodový pravý; materiál beton; l = 1000,0 mm; š = 150,0 mm; výškový rozsah h = 150 až 250 mm; barva šedá</t>
  </si>
  <si>
    <t>náběhový betonový obrubník 100/15/15-25 pravý včetně uložení a obetonování obvykle 100 mm bet. : 9</t>
  </si>
  <si>
    <t>592171550R</t>
  </si>
  <si>
    <t>obrubník silniční oblouk vnější; r 500 mm; materiál beton; l = 780,0 mm; š = 150,0 mm; h = 250,0 mm; barva přírodní</t>
  </si>
  <si>
    <t>obrubník oblokový poloměr 0,5 vnější včetně uložení a obetonování obvykle 100 mm bet. : 1</t>
  </si>
  <si>
    <t>59217472R</t>
  </si>
  <si>
    <t>obrubník silniční materiál beton; l = 1000,0 mm; š = 150,0 mm; h = 250,0 mm; barva šedá</t>
  </si>
  <si>
    <t xml:space="preserve">silniční betonovy obrubnik  100/15/25 cm  včetně uložení  a obetonování obvykle 100 mm bet. : </t>
  </si>
  <si>
    <t>283*1,05 : 297</t>
  </si>
  <si>
    <t>59217487R</t>
  </si>
  <si>
    <t>obrubník silniční materiál beton; l = 1000,0 mm; š = 150,0 mm; h = 300,0 mm; barva šedá</t>
  </si>
  <si>
    <t xml:space="preserve">silniční betonovy obrubnik  100/15/30 cm  včetně uložení  a obetonování obvykle 100 mm bet. : </t>
  </si>
  <si>
    <t>17,0*1,05 : 18</t>
  </si>
  <si>
    <t>59217331R</t>
  </si>
  <si>
    <t>obrubník zahradní materiál beton; l = 1000,0 mm; š = 50,0 mm; h = 200,0 mm; barva šedá</t>
  </si>
  <si>
    <t xml:space="preserve">chodníkový betonovy obrubnik  100/5/20 cm  včetně uložení  a obetonování obvykle 100 mm bet. : </t>
  </si>
  <si>
    <t>44*1,05 : 47</t>
  </si>
  <si>
    <t>952312151RX6</t>
  </si>
  <si>
    <t>Betonové lože z betonu C 25/30 XF2+XD1</t>
  </si>
  <si>
    <t>betonové lože navíc - beton C25/30 XF2+XD1 : 3,70</t>
  </si>
  <si>
    <t>914 99 Dočasné dopravní značení</t>
  </si>
  <si>
    <t>914991001R00</t>
  </si>
  <si>
    <t>...montáž , dopravní značky včetně stojanu</t>
  </si>
  <si>
    <t xml:space="preserve">Dočasné značení po dobu 3 měsíců : </t>
  </si>
  <si>
    <t>Dočasné dopravni znacky : 42</t>
  </si>
  <si>
    <t>914992001R00</t>
  </si>
  <si>
    <t>...vlastní nájem, dopravní značky včetně stojanu</t>
  </si>
  <si>
    <t>Dočasné dopravni znacky : 42*30*3</t>
  </si>
  <si>
    <t>914 99 Demontáž dočasného dopravního značení</t>
  </si>
  <si>
    <t>914993001R00</t>
  </si>
  <si>
    <t>...značky včetně stojanu</t>
  </si>
  <si>
    <t>998 22-5 Přesun hmot komunikací a letišť, kryt živičný</t>
  </si>
  <si>
    <t>vodorovně do 200 m</t>
  </si>
  <si>
    <t>998225111R00</t>
  </si>
  <si>
    <t>...jakékoliv délky objektu</t>
  </si>
  <si>
    <t>t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</si>
  <si>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</si>
  <si>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</si>
  <si>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</si>
  <si>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</si>
  <si>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</si>
  <si>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k odvozu za každý další 1 km</t>
  </si>
  <si>
    <t>viz. pol. č. 5 : 1470,0*0,198*9</t>
  </si>
  <si>
    <t>viz. pol. č. 6 : 280,0*0,225*9</t>
  </si>
  <si>
    <t>viz. pol. č. 7 : 280,0*0,374*9</t>
  </si>
  <si>
    <t>viz. pol. č. 8 : 315,0*0,27*14</t>
  </si>
  <si>
    <t>viz. pol. č. 9 : 1,50*2,2*9</t>
  </si>
  <si>
    <t>979 08-4 Poplatek za skládku</t>
  </si>
  <si>
    <t>979990001R00</t>
  </si>
  <si>
    <t>...stavební suti</t>
  </si>
  <si>
    <t>00411 Příprava stavby (inženýrské práce)</t>
  </si>
  <si>
    <t>Náklady dodavatele vyplývající z povinností dodavatele stanovených obchodními podmínkami před zahájením stavebních prací. Tato skupina zahrnuje zejména náklady na přípravné činnosti.</t>
  </si>
  <si>
    <t>004111010R</t>
  </si>
  <si>
    <t xml:space="preserve">Průzkumné práce </t>
  </si>
  <si>
    <t>Soubor</t>
  </si>
  <si>
    <t>800-0</t>
  </si>
  <si>
    <t>Pasportizace stejných nemovitostí po dokončení stavby.</t>
  </si>
  <si>
    <t>00511 Geodetické práce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</si>
  <si>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</si>
  <si>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</si>
  <si>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</si>
  <si>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</si>
  <si>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</si>
  <si>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</si>
  <si>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 Inženýrská činnost</t>
  </si>
  <si>
    <t>005124010R</t>
  </si>
  <si>
    <t>Koordinační činnost</t>
  </si>
  <si>
    <t>Koordinace stavebních a technologických dodávek stavby.</t>
  </si>
  <si>
    <t>005121 Zařízení staveniště</t>
  </si>
  <si>
    <t>005121 R</t>
  </si>
  <si>
    <t>Zařízení staveniště</t>
  </si>
  <si>
    <t>Veškeré náklady spojené s vybudováním, provozem a odstraněním zařízení staveniště.</t>
  </si>
  <si>
    <t>00524 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</si>
  <si>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</si>
  <si>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</si>
  <si>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</si>
  <si>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</si>
  <si>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</si>
  <si>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</si>
  <si>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 a dokumentace skutečného provedení stavby.</t>
  </si>
  <si>
    <t>Pasportizace stávajících nemovitostí před stavbou.</t>
  </si>
  <si>
    <t>Geodetické zaměření rohů stavby, stabilizace bodů a sestavení laviček.</t>
  </si>
  <si>
    <t/>
  </si>
  <si>
    <t>Celkem za objekt</t>
  </si>
  <si>
    <t>Rekapitulace soupisu</t>
  </si>
  <si>
    <t>Stavební díl</t>
  </si>
  <si>
    <t>Celkem soupis</t>
  </si>
  <si>
    <t>=</t>
  </si>
  <si>
    <t xml:space="preserve"> Moravany - zpomalovací polštář v ul. Střední</t>
  </si>
  <si>
    <t>Rozpočet :</t>
  </si>
  <si>
    <t>SO</t>
  </si>
  <si>
    <t>REKAPITULACE  STAVEBNÍCH  DÍLŮ</t>
  </si>
  <si>
    <t>HSV</t>
  </si>
  <si>
    <t>PSV</t>
  </si>
  <si>
    <t>Dodávka</t>
  </si>
  <si>
    <t>Montáž</t>
  </si>
  <si>
    <t>HZS</t>
  </si>
  <si>
    <t>2</t>
  </si>
  <si>
    <t>Základy a zvláštní zakládání</t>
  </si>
  <si>
    <t>4</t>
  </si>
  <si>
    <t>Vodorovné konstrukce</t>
  </si>
  <si>
    <t>963</t>
  </si>
  <si>
    <t>Bourání konstrukcí, vybourané hmoty</t>
  </si>
  <si>
    <t>966</t>
  </si>
  <si>
    <t>Bourání konstrukcí, živice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</si>
  <si>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</si>
  <si>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</si>
  <si>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</si>
  <si>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</si>
  <si>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</si>
  <si>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</si>
  <si>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</si>
  <si>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</si>
  <si>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</si>
  <si>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</si>
  <si>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Provoz investora</t>
  </si>
  <si>
    <t>Kompletační činnost (IČD)</t>
  </si>
  <si>
    <t>Rezerva rozpočtu</t>
  </si>
  <si>
    <t>CELKEM VRN</t>
  </si>
  <si>
    <t>Moravany - zpomalovací polštář v ul. Střední</t>
  </si>
  <si>
    <t>Rozpočet:</t>
  </si>
  <si>
    <t>celkem (Kč)</t>
  </si>
  <si>
    <t>hmotnost / MJ</t>
  </si>
  <si>
    <t>hmotnost celk.(t)</t>
  </si>
  <si>
    <t>dem.hmot / MJ</t>
  </si>
  <si>
    <t>dem. hmot. celk.(t)</t>
  </si>
  <si>
    <t>Sejmutí ornice s přemístěním přes 50 do 100 m</t>
  </si>
  <si>
    <t>16,50*0,20</t>
  </si>
  <si>
    <t>122101401R00</t>
  </si>
  <si>
    <t>Vykopávky v zemníku v hor. 2 do 100 m3</t>
  </si>
  <si>
    <t>pro zpětné ohumusování:16,50*0,20</t>
  </si>
  <si>
    <t>pro zásyp rýh kanalizační přípojky:13,00</t>
  </si>
  <si>
    <t>pro zásyp kolem UV:2,7778</t>
  </si>
  <si>
    <t>122302201R00</t>
  </si>
  <si>
    <t>Odkopávky pro silnice v hor. 4 do 100 m3</t>
  </si>
  <si>
    <t>zhutněný štěrk kce komunikace:35,50*0,30</t>
  </si>
  <si>
    <t>132201101R00</t>
  </si>
  <si>
    <t>Hloubení rýh šířky do 60 cm v hor.3 do 100 m3</t>
  </si>
  <si>
    <t>rýha pro drenáž:6,00*0,50*0,40</t>
  </si>
  <si>
    <t>132201109R00</t>
  </si>
  <si>
    <t>Příplatek za lepivost - hloubení rýh 60 cm v hor.3</t>
  </si>
  <si>
    <t>132201201R00</t>
  </si>
  <si>
    <t>Hloubení rýh šířky do 200 cm v hor.3 do 100 m3</t>
  </si>
  <si>
    <t>pro kanalizační přípojku UV:12,50*0,80*1,50</t>
  </si>
  <si>
    <t>132201209R00</t>
  </si>
  <si>
    <t>Příplatek za lepivost - hloubení rýh 200cm v hor.3</t>
  </si>
  <si>
    <t>133201101R00</t>
  </si>
  <si>
    <t>Hloubení šachet v hor.3 do 100 m3</t>
  </si>
  <si>
    <t>1,20*1,20*2,50</t>
  </si>
  <si>
    <t>133201109R00</t>
  </si>
  <si>
    <t>Příplatek za lepivost - hloubení šachet v hor.3</t>
  </si>
  <si>
    <t>162201102R00</t>
  </si>
  <si>
    <t>Vodorovné přemístění výkopku z hor.1-4 do 50 m</t>
  </si>
  <si>
    <t>pro zpětné ohumusování, tam a zpět:2*16,50*0,20</t>
  </si>
  <si>
    <t>pro zásyp rýhy kanalizační přípojky, tam a zpět:2*(15,00-12,50*0,40*0,40)</t>
  </si>
  <si>
    <t>pro zásyp kolem UV, tam a zpět:2*(3,60-(3,14*0,30*0,30*2,40+1,20*1,20*0,10))</t>
  </si>
  <si>
    <t>162601102R00</t>
  </si>
  <si>
    <t>Vodorovné přemístění výkopku z hor.1-4 do 5000 m</t>
  </si>
  <si>
    <t>10,65+1,20+15,00-13,00+3,60-2,7778</t>
  </si>
  <si>
    <t>171201201R00</t>
  </si>
  <si>
    <t>Uložení sypaniny na skl.-modelace na výšku přes 2m</t>
  </si>
  <si>
    <t>3,30+10,65+1,20+15,00+3,60</t>
  </si>
  <si>
    <t>174101101R00</t>
  </si>
  <si>
    <t>Zásyp jam, rýh, šachet se zhutněním</t>
  </si>
  <si>
    <t>38,1555/2</t>
  </si>
  <si>
    <t>180402111R00</t>
  </si>
  <si>
    <t>Založení trávníku parkového výsevem v rovině</t>
  </si>
  <si>
    <t>181101101R00</t>
  </si>
  <si>
    <t>Úprava pláně v zářezech v hor. 1-4, bez zhutnění</t>
  </si>
  <si>
    <t>pod KTÚ:16,50</t>
  </si>
  <si>
    <t>181101102R00</t>
  </si>
  <si>
    <t>Úprava pláně v zářezech v hor. 1-4, se zhutněním</t>
  </si>
  <si>
    <t>pod komunikační zpevnění na min. 45 MPa:32,00</t>
  </si>
  <si>
    <t>181301103R00</t>
  </si>
  <si>
    <t>Rozprostření ornice, rovina, tl. 15-20 cm,do 500m2</t>
  </si>
  <si>
    <t>183403153R00</t>
  </si>
  <si>
    <t>Obdělání půdy hrabáním, v rovině</t>
  </si>
  <si>
    <t>183403161R00</t>
  </si>
  <si>
    <t>Obdělání půdy válením, v rovině</t>
  </si>
  <si>
    <t>185802113R00</t>
  </si>
  <si>
    <t>Hnojení umělým hnojivem v rovině</t>
  </si>
  <si>
    <t>16,50*0,00005*1,08</t>
  </si>
  <si>
    <t>185803111R00</t>
  </si>
  <si>
    <t>Ošetření trávníku v rovině</t>
  </si>
  <si>
    <t>Poplatek za skládku horniny 1- 4</t>
  </si>
  <si>
    <t>01</t>
  </si>
  <si>
    <t>Kontrola únosnosti zemní pláně</t>
  </si>
  <si>
    <t>ks</t>
  </si>
  <si>
    <t>zatěžovací zkouška navíc:1</t>
  </si>
  <si>
    <t>00572400</t>
  </si>
  <si>
    <t>Směs travní parková I. běžná zátěž PROFI</t>
  </si>
  <si>
    <t>kg</t>
  </si>
  <si>
    <t>16,50*0,03*1,05</t>
  </si>
  <si>
    <t>25191155</t>
  </si>
  <si>
    <t>Cererit Z balený po 10 kg</t>
  </si>
  <si>
    <t>T</t>
  </si>
  <si>
    <t>Celkem za</t>
  </si>
  <si>
    <t>1 Zemní práce</t>
  </si>
  <si>
    <t>211571121R00</t>
  </si>
  <si>
    <t>Výplň odvodňovacích žeber kamen.drobným drceným</t>
  </si>
  <si>
    <t>6,00*0,50*0,40</t>
  </si>
  <si>
    <t>211971121R00</t>
  </si>
  <si>
    <t>Opláštění žeber geot., sklon nad 1:2,5, š do 2,5 m</t>
  </si>
  <si>
    <t>212752113R00</t>
  </si>
  <si>
    <t>Trativody z drenážních trubek, lože, DN 160 mm</t>
  </si>
  <si>
    <t>28697933</t>
  </si>
  <si>
    <t>Geotextilie filtrační 310 g/m2 pro vsakovací modul</t>
  </si>
  <si>
    <t>2 Základy a zvláštní zakládání</t>
  </si>
  <si>
    <t>451573111R00</t>
  </si>
  <si>
    <t>Lože pod potrubí ze štěrkopísku do 63 mm</t>
  </si>
  <si>
    <t>pod UV:1,20*1,20*0,10</t>
  </si>
  <si>
    <t>452311121R00</t>
  </si>
  <si>
    <t>Desky podkladní pod potrubí z betonu C 8/10</t>
  </si>
  <si>
    <t>pod kanalizační přípojku:12,50*0,40*0,10</t>
  </si>
  <si>
    <t>4 Vodorovné konstrukce</t>
  </si>
  <si>
    <t>Podklad ze štěrkodrti po zhutnění tloušťky 15 cm</t>
  </si>
  <si>
    <t>565141111R00</t>
  </si>
  <si>
    <t>Podklad z obal kam.ACP 16+,ACP 22+,do 3 m,tl. 6 cm ACP 16+, 50/70</t>
  </si>
  <si>
    <t>565231112U00</t>
  </si>
  <si>
    <t>Podk štěrk+cem malta ŠCM tl 20cm</t>
  </si>
  <si>
    <t>Postřik živičný infiltr.+ posyp,z asfaltu 1 kg/m2</t>
  </si>
  <si>
    <t>PI-E 0,8 kg/m2:7,50</t>
  </si>
  <si>
    <t>Postřik živičný spojovací z asfaltu 0,5-0,7 kg/m2</t>
  </si>
  <si>
    <t>PS-E 0,4 kg/m2:7,50+11,00</t>
  </si>
  <si>
    <t>577131111R00</t>
  </si>
  <si>
    <t>Beton asfalt. ACO 11+ obrusný, š. do 3 m, tl. 4 cm ACO 11, 50/70</t>
  </si>
  <si>
    <t>Kladení zámkové dlažby tl. 8 cm do drtě tl. 4 cm</t>
  </si>
  <si>
    <t>Vyplnění spár živičnou zálivkou</t>
  </si>
  <si>
    <t>592451175</t>
  </si>
  <si>
    <t>Dlažba HOLLAND I 20x10x8 cm přírodní</t>
  </si>
  <si>
    <t>28,00*1,03</t>
  </si>
  <si>
    <t>5 Komunikace</t>
  </si>
  <si>
    <t>837312221RT2</t>
  </si>
  <si>
    <t>Montáž tvarov. kamenin. jednoos. pryž. kr. DN 150 včetně dodávky oblouku DN 150</t>
  </si>
  <si>
    <t>kolena pro zápachovou uzávěru UV:2</t>
  </si>
  <si>
    <t>871353121RT2</t>
  </si>
  <si>
    <t>Montáž trub z plastu, gumový kroužek, DN 200 včetně dodávky trub PVC hrdlových 200x4,9x5000</t>
  </si>
  <si>
    <t>895941311RT2</t>
  </si>
  <si>
    <t>Zřízení vpusti uliční z dílců typ UVB - 50 včetně dodávky dílců pro uliční vpusti TBV</t>
  </si>
  <si>
    <t>899204111RT2</t>
  </si>
  <si>
    <t>Osazení mříží litinových s rámem nad 150 kg včetně dodávky vtokové mříže s nálevkou</t>
  </si>
  <si>
    <t>mříž tř. zatížení D400:1</t>
  </si>
  <si>
    <t>899623131R00</t>
  </si>
  <si>
    <t>Obetonování potrubí nebo zdiva stok betonem C 8/10</t>
  </si>
  <si>
    <t>12,50*0,40*0,30</t>
  </si>
  <si>
    <t>02</t>
  </si>
  <si>
    <t>Zpětná klapka</t>
  </si>
  <si>
    <t>zpětná klapka DN150 koplet -zaústění do zatrubněného potoka z zrub BE DN 1000 vč. vývrtu, dodávky a osazení a nezbytných zemních a stavebních úprav:1</t>
  </si>
  <si>
    <t>8 Trubní vedení</t>
  </si>
  <si>
    <t>913221113U00</t>
  </si>
  <si>
    <t>Mtž+dmtž dočas zábrany 3m+3svět</t>
  </si>
  <si>
    <t>913221213U00</t>
  </si>
  <si>
    <t>Přípl zábrana+svět 3m první+ZKD den</t>
  </si>
  <si>
    <t>po dobu 1 měsíc:30*2</t>
  </si>
  <si>
    <t>Montáž dočasné značky včetně stojanu</t>
  </si>
  <si>
    <t>B1, E13, B24a, IP10a, IP10b a E3a:11</t>
  </si>
  <si>
    <t>Nájem dopravní značky včetně stojanu - den</t>
  </si>
  <si>
    <t>po dobu 1 měsíc:30*11</t>
  </si>
  <si>
    <t>Demontáž dočasné značky včetně stojanu</t>
  </si>
  <si>
    <t>916231111R00</t>
  </si>
  <si>
    <t>Osazení obruby z kostek drobných, bez boční opěry</t>
  </si>
  <si>
    <t>2*11,00</t>
  </si>
  <si>
    <t>916261111R00</t>
  </si>
  <si>
    <t>Osazení obruby z kostek drobných, s boční opěrou</t>
  </si>
  <si>
    <t>917862111R00</t>
  </si>
  <si>
    <t>Osazení stojat. obrub.bet. s opěrou,lože z C 12/15 ale bet lože C20/25 XF4</t>
  </si>
  <si>
    <t>100/15/25:2,00</t>
  </si>
  <si>
    <t>100/15/15:22,00</t>
  </si>
  <si>
    <t>918101111R00</t>
  </si>
  <si>
    <t>Lože pod obrubníky nebo obruby dlažeb z C 12/15 ale do betonu C20/25 XF4</t>
  </si>
  <si>
    <t>58380120.A</t>
  </si>
  <si>
    <t>Kostka dlažební drobná 8/10 tř. 1  1t = 5 m2</t>
  </si>
  <si>
    <t>11,00*0,30*1,02</t>
  </si>
  <si>
    <t>59217450</t>
  </si>
  <si>
    <t>Obrubník silniční GRANITOID ABO 100/15/25 II nat</t>
  </si>
  <si>
    <t>2,00*1,01</t>
  </si>
  <si>
    <t>59217476</t>
  </si>
  <si>
    <t>Obrubník silniční nájezdový 1000/150/150 šedý</t>
  </si>
  <si>
    <t>22,00*1,01</t>
  </si>
  <si>
    <t>91 Doplňující práce na komunikaci</t>
  </si>
  <si>
    <t>Vytrhání obrub z krajníků nebo obrubníků stojatých</t>
  </si>
  <si>
    <t>979084216R00</t>
  </si>
  <si>
    <t xml:space="preserve">Vodorovná doprava vybour. hmot po suchu do 5 km </t>
  </si>
  <si>
    <t>979084219R00</t>
  </si>
  <si>
    <t>Příplatek k dopravě vybour.hmot za dalších 5 km na skládku do 10 km</t>
  </si>
  <si>
    <t>979087213R00</t>
  </si>
  <si>
    <t xml:space="preserve">Nakládání vybouraných hmot na dopravní prostředky </t>
  </si>
  <si>
    <t>979990104R00</t>
  </si>
  <si>
    <t xml:space="preserve">Poplatek za skládku suti - beton </t>
  </si>
  <si>
    <t>963 Bourání konstrukcí, vybourané hmoty</t>
  </si>
  <si>
    <t>113107142R00</t>
  </si>
  <si>
    <t>Odstranění podkladu pl.do 200 m2, živice tl. 10 cm</t>
  </si>
  <si>
    <t>919735111R00</t>
  </si>
  <si>
    <t>Řezání stávajícího živičného krytu tl. do 5 cm</t>
  </si>
  <si>
    <t>12,00+12,00</t>
  </si>
  <si>
    <t>979082213R00</t>
  </si>
  <si>
    <t xml:space="preserve">Vodorovná doprava suti po suchu do 1 km </t>
  </si>
  <si>
    <t>979082219R00</t>
  </si>
  <si>
    <t>Příplatek za dopravu suti po suchu za další 1 km na skládku do 10 km</t>
  </si>
  <si>
    <t>979087212R00</t>
  </si>
  <si>
    <t xml:space="preserve">Nakládání suti na dopravní prostředky </t>
  </si>
  <si>
    <t>979990112R00</t>
  </si>
  <si>
    <t>Poplatek za skládku suti - obalovaný asfalt materiál určený k recyklaci</t>
  </si>
  <si>
    <t>966 Bourání konstrukcí, živice</t>
  </si>
  <si>
    <t>998223011R00</t>
  </si>
  <si>
    <t xml:space="preserve">Přesun hmot, pozemní komunikace, kryt dlážděný </t>
  </si>
  <si>
    <t>99 Staveništní přesun hmot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</si>
</sst>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K_č"/>
    <numFmt numFmtId="165" formatCode="#,##0.00000"/>
    <numFmt numFmtId="166" formatCode="#,##0.00_\_K_č"/>
    <numFmt numFmtId="167" formatCode="0.0"/>
  </numFmts>
  <fonts count="5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40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1" fillId="0" borderId="73" applyNumberFormat="0" applyFill="0" applyAlignment="0" applyProtection="0"/>
    <xf numFmtId="0" fontId="22" fillId="16" borderId="0" applyNumberFormat="0" applyBorder="0" applyAlignment="0" applyProtection="0"/>
    <xf numFmtId="0" fontId="23" fillId="17" borderId="74" applyNumberFormat="0" applyAlignment="0" applyProtection="0"/>
    <xf numFmtId="0" fontId="24" fillId="0" borderId="75" applyNumberFormat="0" applyFill="0" applyAlignment="0" applyProtection="0"/>
    <xf numFmtId="0" fontId="25" fillId="0" borderId="76" applyNumberFormat="0" applyFill="0" applyAlignment="0" applyProtection="0"/>
    <xf numFmtId="0" fontId="26" fillId="0" borderId="7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0"/>
    <xf numFmtId="0" fontId="18" fillId="9" borderId="78" applyNumberFormat="0" applyFont="0" applyAlignment="0" applyProtection="0"/>
    <xf numFmtId="0" fontId="30" fillId="0" borderId="79" applyNumberFormat="0" applyFill="0" applyAlignment="0" applyProtection="0"/>
    <xf numFmtId="0" fontId="31" fillId="11" borderId="0" applyNumberFormat="0" applyBorder="0" applyAlignment="0" applyProtection="0"/>
    <xf numFmtId="0" fontId="30" fillId="0" borderId="0" applyNumberFormat="0" applyFill="0" applyBorder="0" applyAlignment="0" applyProtection="0"/>
    <xf numFmtId="0" fontId="32" fillId="12" borderId="80" applyNumberFormat="0" applyAlignment="0" applyProtection="0"/>
    <xf numFmtId="0" fontId="33" fillId="18" borderId="80" applyNumberFormat="0" applyAlignment="0" applyProtection="0"/>
    <xf numFmtId="0" fontId="34" fillId="18" borderId="81" applyNumberFormat="0" applyAlignment="0" applyProtection="0"/>
    <xf numFmtId="0" fontId="35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</cellStyleXfs>
  <cellXfs count="45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0" fontId="4" fillId="0" borderId="37" xfId="0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 shrinkToFit="1"/>
    </xf>
    <xf numFmtId="0" fontId="4" fillId="4" borderId="39" xfId="0" applyFont="1" applyFill="1" applyBorder="1" applyAlignment="1">
      <alignment horizontal="center" vertical="center" wrapText="1" shrinkToFit="1"/>
    </xf>
    <xf numFmtId="4" fontId="3" fillId="0" borderId="37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 shrinkToFit="1"/>
    </xf>
    <xf numFmtId="4" fontId="3" fillId="0" borderId="42" xfId="0" applyNumberFormat="1" applyFont="1" applyBorder="1" applyAlignment="1">
      <alignment vertical="center" shrinkToFit="1"/>
    </xf>
    <xf numFmtId="4" fontId="3" fillId="0" borderId="40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/>
    </xf>
    <xf numFmtId="4" fontId="4" fillId="6" borderId="4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0" fillId="0" borderId="37" xfId="0" applyBorder="1" applyAlignment="1">
      <alignment vertical="top"/>
    </xf>
    <xf numFmtId="49" fontId="12" fillId="0" borderId="0" xfId="0" applyNumberFormat="1" applyFont="1" applyAlignment="1">
      <alignment vertical="top"/>
    </xf>
    <xf numFmtId="0" fontId="16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2" fillId="0" borderId="37" xfId="0" applyNumberFormat="1" applyFont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top" shrinkToFit="1"/>
    </xf>
    <xf numFmtId="0" fontId="14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7" fillId="0" borderId="42" xfId="0" applyNumberFormat="1" applyFont="1" applyBorder="1" applyAlignment="1">
      <alignment vertical="top" shrinkToFit="1"/>
    </xf>
    <xf numFmtId="165" fontId="14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7" fillId="0" borderId="42" xfId="0" applyNumberFormat="1" applyFont="1" applyBorder="1" applyAlignment="1">
      <alignment vertical="top" shrinkToFit="1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6" fillId="4" borderId="64" xfId="0" applyFont="1" applyFill="1" applyBorder="1"/>
    <xf numFmtId="49" fontId="6" fillId="4" borderId="65" xfId="0" applyNumberFormat="1" applyFont="1" applyFill="1" applyBorder="1"/>
    <xf numFmtId="0" fontId="6" fillId="4" borderId="65" xfId="0" applyFont="1" applyFill="1" applyBorder="1" applyAlignment="1">
      <alignment horizontal="center"/>
    </xf>
    <xf numFmtId="0" fontId="6" fillId="4" borderId="65" xfId="0" applyFont="1" applyFill="1" applyBorder="1"/>
    <xf numFmtId="4" fontId="6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14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6" fillId="4" borderId="65" xfId="0" applyNumberFormat="1" applyFont="1" applyFill="1" applyBorder="1" applyAlignment="1">
      <alignment horizontal="left"/>
    </xf>
    <xf numFmtId="0" fontId="0" fillId="4" borderId="47" xfId="0" applyFill="1" applyBorder="1" applyAlignment="1">
      <alignment vertical="top"/>
    </xf>
    <xf numFmtId="0" fontId="7" fillId="0" borderId="63" xfId="0" applyFont="1" applyBorder="1" applyAlignment="1">
      <alignment vertical="top"/>
    </xf>
    <xf numFmtId="0" fontId="12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7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4" fontId="7" fillId="0" borderId="24" xfId="0" applyNumberFormat="1" applyFont="1" applyBorder="1" applyAlignment="1">
      <alignment vertical="top" shrinkToFit="1"/>
    </xf>
    <xf numFmtId="4" fontId="7" fillId="0" borderId="72" xfId="0" applyNumberFormat="1" applyFont="1" applyBorder="1" applyAlignment="1">
      <alignment vertical="top" shrinkToFit="1"/>
    </xf>
    <xf numFmtId="0" fontId="17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0" fillId="0" borderId="0" xfId="0" applyFill="1"/>
    <xf numFmtId="49" fontId="3" fillId="0" borderId="37" xfId="0" applyNumberFormat="1" applyFont="1" applyBorder="1" applyAlignment="1">
      <alignment vertical="center"/>
    </xf>
    <xf numFmtId="0" fontId="44" fillId="0" borderId="0" xfId="29" applyFont="1" applyFill="1" applyAlignment="1">
      <alignment horizontal="centerContinuous"/>
    </xf>
    <xf numFmtId="4" fontId="3" fillId="0" borderId="0" xfId="0" applyNumberFormat="1" applyFont="1" applyBorder="1" applyAlignment="1">
      <alignment vertical="center"/>
    </xf>
    <xf numFmtId="0" fontId="0" fillId="0" borderId="0" xfId="0"/>
    <xf numFmtId="0" fontId="37" fillId="0" borderId="0" xfId="0" applyFont="1"/>
    <xf numFmtId="0" fontId="37" fillId="0" borderId="0" xfId="0" applyFont="1" applyBorder="1"/>
    <xf numFmtId="3" fontId="37" fillId="0" borderId="0" xfId="0" applyNumberFormat="1" applyFont="1"/>
    <xf numFmtId="0" fontId="37" fillId="0" borderId="10" xfId="0" applyFont="1" applyBorder="1"/>
    <xf numFmtId="0" fontId="37" fillId="0" borderId="47" xfId="0" applyFont="1" applyBorder="1"/>
    <xf numFmtId="0" fontId="38" fillId="3" borderId="49" xfId="0" applyFont="1" applyFill="1" applyBorder="1"/>
    <xf numFmtId="0" fontId="38" fillId="3" borderId="51" xfId="0" applyFont="1" applyFill="1" applyBorder="1"/>
    <xf numFmtId="0" fontId="38" fillId="0" borderId="5" xfId="29" applyFont="1" applyBorder="1"/>
    <xf numFmtId="0" fontId="37" fillId="0" borderId="5" xfId="29" applyFont="1" applyBorder="1"/>
    <xf numFmtId="0" fontId="37" fillId="0" borderId="5" xfId="29" applyFont="1" applyBorder="1" applyAlignment="1">
      <alignment horizontal="right"/>
    </xf>
    <xf numFmtId="0" fontId="37" fillId="0" borderId="62" xfId="29" applyFont="1" applyBorder="1"/>
    <xf numFmtId="0" fontId="37" fillId="0" borderId="5" xfId="0" applyNumberFormat="1" applyFont="1" applyBorder="1" applyAlignment="1">
      <alignment horizontal="left"/>
    </xf>
    <xf numFmtId="0" fontId="37" fillId="0" borderId="8" xfId="0" applyNumberFormat="1" applyFont="1" applyBorder="1"/>
    <xf numFmtId="0" fontId="38" fillId="0" borderId="7" xfId="29" applyFont="1" applyBorder="1"/>
    <xf numFmtId="0" fontId="37" fillId="0" borderId="7" xfId="29" applyFont="1" applyBorder="1"/>
    <xf numFmtId="0" fontId="37" fillId="0" borderId="7" xfId="29" applyFont="1" applyBorder="1" applyAlignment="1">
      <alignment horizontal="right"/>
    </xf>
    <xf numFmtId="49" fontId="36" fillId="0" borderId="0" xfId="0" applyNumberFormat="1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6" fillId="0" borderId="0" xfId="0" applyFont="1" applyBorder="1" applyAlignment="1">
      <alignment horizontal="centerContinuous"/>
    </xf>
    <xf numFmtId="49" fontId="38" fillId="3" borderId="64" xfId="0" applyNumberFormat="1" applyFont="1" applyFill="1" applyBorder="1" applyAlignment="1">
      <alignment horizontal="center"/>
    </xf>
    <xf numFmtId="0" fontId="38" fillId="3" borderId="65" xfId="0" applyFont="1" applyFill="1" applyBorder="1" applyAlignment="1">
      <alignment horizontal="center"/>
    </xf>
    <xf numFmtId="0" fontId="38" fillId="3" borderId="66" xfId="0" applyFont="1" applyFill="1" applyBorder="1" applyAlignment="1">
      <alignment horizontal="center"/>
    </xf>
    <xf numFmtId="0" fontId="38" fillId="3" borderId="85" xfId="0" applyFont="1" applyFill="1" applyBorder="1" applyAlignment="1">
      <alignment horizontal="center"/>
    </xf>
    <xf numFmtId="0" fontId="38" fillId="3" borderId="86" xfId="0" applyFont="1" applyFill="1" applyBorder="1" applyAlignment="1">
      <alignment horizontal="center"/>
    </xf>
    <xf numFmtId="0" fontId="38" fillId="3" borderId="87" xfId="0" applyFont="1" applyFill="1" applyBorder="1" applyAlignment="1">
      <alignment horizontal="center"/>
    </xf>
    <xf numFmtId="0" fontId="39" fillId="0" borderId="0" xfId="0" applyFont="1" applyBorder="1"/>
    <xf numFmtId="3" fontId="37" fillId="0" borderId="84" xfId="0" applyNumberFormat="1" applyFont="1" applyBorder="1"/>
    <xf numFmtId="0" fontId="38" fillId="3" borderId="64" xfId="0" applyFont="1" applyFill="1" applyBorder="1"/>
    <xf numFmtId="0" fontId="38" fillId="3" borderId="65" xfId="0" applyFont="1" applyFill="1" applyBorder="1"/>
    <xf numFmtId="3" fontId="38" fillId="3" borderId="66" xfId="0" applyNumberFormat="1" applyFont="1" applyFill="1" applyBorder="1"/>
    <xf numFmtId="3" fontId="38" fillId="3" borderId="85" xfId="0" applyNumberFormat="1" applyFont="1" applyFill="1" applyBorder="1"/>
    <xf numFmtId="3" fontId="38" fillId="3" borderId="86" xfId="0" applyNumberFormat="1" applyFont="1" applyFill="1" applyBorder="1"/>
    <xf numFmtId="3" fontId="38" fillId="3" borderId="87" xfId="0" applyNumberFormat="1" applyFont="1" applyFill="1" applyBorder="1"/>
    <xf numFmtId="0" fontId="38" fillId="0" borderId="0" xfId="0" applyFont="1"/>
    <xf numFmtId="3" fontId="36" fillId="0" borderId="0" xfId="0" applyNumberFormat="1" applyFont="1" applyAlignment="1">
      <alignment horizontal="centerContinuous"/>
    </xf>
    <xf numFmtId="0" fontId="37" fillId="3" borderId="53" xfId="0" applyFont="1" applyFill="1" applyBorder="1"/>
    <xf numFmtId="0" fontId="38" fillId="3" borderId="1" xfId="0" applyFont="1" applyFill="1" applyBorder="1" applyAlignment="1">
      <alignment horizontal="right"/>
    </xf>
    <xf numFmtId="0" fontId="38" fillId="3" borderId="51" xfId="0" applyFont="1" applyFill="1" applyBorder="1" applyAlignment="1">
      <alignment horizontal="right"/>
    </xf>
    <xf numFmtId="0" fontId="38" fillId="3" borderId="52" xfId="0" applyFont="1" applyFill="1" applyBorder="1" applyAlignment="1">
      <alignment horizontal="center"/>
    </xf>
    <xf numFmtId="4" fontId="40" fillId="3" borderId="51" xfId="0" applyNumberFormat="1" applyFont="1" applyFill="1" applyBorder="1" applyAlignment="1">
      <alignment horizontal="right"/>
    </xf>
    <xf numFmtId="4" fontId="40" fillId="3" borderId="53" xfId="0" applyNumberFormat="1" applyFont="1" applyFill="1" applyBorder="1" applyAlignment="1">
      <alignment horizontal="right"/>
    </xf>
    <xf numFmtId="0" fontId="37" fillId="0" borderId="82" xfId="0" applyFont="1" applyBorder="1"/>
    <xf numFmtId="3" fontId="37" fillId="0" borderId="83" xfId="0" applyNumberFormat="1" applyFont="1" applyBorder="1" applyAlignment="1">
      <alignment horizontal="right"/>
    </xf>
    <xf numFmtId="167" fontId="37" fillId="0" borderId="27" xfId="0" applyNumberFormat="1" applyFont="1" applyBorder="1" applyAlignment="1">
      <alignment horizontal="right"/>
    </xf>
    <xf numFmtId="3" fontId="37" fillId="0" borderId="41" xfId="0" applyNumberFormat="1" applyFont="1" applyBorder="1" applyAlignment="1">
      <alignment horizontal="right"/>
    </xf>
    <xf numFmtId="4" fontId="37" fillId="0" borderId="10" xfId="0" applyNumberFormat="1" applyFont="1" applyBorder="1" applyAlignment="1">
      <alignment horizontal="right"/>
    </xf>
    <xf numFmtId="3" fontId="37" fillId="0" borderId="82" xfId="0" applyNumberFormat="1" applyFont="1" applyBorder="1" applyAlignment="1">
      <alignment horizontal="right"/>
    </xf>
    <xf numFmtId="0" fontId="37" fillId="3" borderId="54" xfId="0" applyFont="1" applyFill="1" applyBorder="1"/>
    <xf numFmtId="0" fontId="38" fillId="3" borderId="56" xfId="0" applyFont="1" applyFill="1" applyBorder="1"/>
    <xf numFmtId="0" fontId="37" fillId="3" borderId="56" xfId="0" applyFont="1" applyFill="1" applyBorder="1"/>
    <xf numFmtId="4" fontId="37" fillId="3" borderId="58" xfId="0" applyNumberFormat="1" applyFont="1" applyFill="1" applyBorder="1"/>
    <xf numFmtId="4" fontId="37" fillId="3" borderId="54" xfId="0" applyNumberFormat="1" applyFont="1" applyFill="1" applyBorder="1"/>
    <xf numFmtId="4" fontId="37" fillId="3" borderId="56" xfId="0" applyNumberFormat="1" applyFont="1" applyFill="1" applyBorder="1"/>
    <xf numFmtId="3" fontId="39" fillId="0" borderId="0" xfId="0" applyNumberFormat="1" applyFont="1"/>
    <xf numFmtId="4" fontId="39" fillId="0" borderId="0" xfId="0" applyNumberFormat="1" applyFont="1"/>
    <xf numFmtId="4" fontId="37" fillId="0" borderId="0" xfId="0" applyNumberFormat="1" applyFont="1"/>
    <xf numFmtId="49" fontId="39" fillId="0" borderId="63" xfId="0" applyNumberFormat="1" applyFont="1" applyBorder="1"/>
    <xf numFmtId="3" fontId="37" fillId="0" borderId="38" xfId="0" applyNumberFormat="1" applyFont="1" applyBorder="1"/>
    <xf numFmtId="3" fontId="37" fillId="0" borderId="42" xfId="0" applyNumberFormat="1" applyFont="1" applyBorder="1"/>
    <xf numFmtId="3" fontId="37" fillId="0" borderId="68" xfId="0" applyNumberFormat="1" applyFont="1" applyBorder="1"/>
    <xf numFmtId="0" fontId="0" fillId="0" borderId="0" xfId="0"/>
    <xf numFmtId="0" fontId="38" fillId="0" borderId="5" xfId="29" applyFont="1" applyBorder="1"/>
    <xf numFmtId="0" fontId="37" fillId="0" borderId="5" xfId="29" applyFont="1" applyBorder="1"/>
    <xf numFmtId="0" fontId="38" fillId="0" borderId="7" xfId="29" applyFont="1" applyBorder="1"/>
    <xf numFmtId="0" fontId="37" fillId="0" borderId="7" xfId="29" applyFont="1" applyBorder="1"/>
    <xf numFmtId="0" fontId="37" fillId="0" borderId="0" xfId="29" applyFont="1"/>
    <xf numFmtId="0" fontId="43" fillId="0" borderId="0" xfId="29" applyFont="1" applyAlignment="1">
      <alignment horizontal="centerContinuous"/>
    </xf>
    <xf numFmtId="0" fontId="44" fillId="0" borderId="0" xfId="29" applyFont="1" applyAlignment="1">
      <alignment horizontal="centerContinuous"/>
    </xf>
    <xf numFmtId="0" fontId="44" fillId="0" borderId="0" xfId="29" applyFont="1" applyAlignment="1">
      <alignment horizontal="right"/>
    </xf>
    <xf numFmtId="0" fontId="39" fillId="0" borderId="62" xfId="29" applyFont="1" applyBorder="1" applyAlignment="1">
      <alignment horizontal="right"/>
    </xf>
    <xf numFmtId="0" fontId="37" fillId="0" borderId="5" xfId="29" applyFont="1" applyBorder="1" applyAlignment="1">
      <alignment horizontal="left"/>
    </xf>
    <xf numFmtId="0" fontId="37" fillId="0" borderId="8" xfId="29" applyFont="1" applyBorder="1"/>
    <xf numFmtId="0" fontId="39" fillId="0" borderId="0" xfId="29" applyFont="1"/>
    <xf numFmtId="0" fontId="37" fillId="0" borderId="0" xfId="29" applyFont="1" applyAlignment="1"/>
    <xf numFmtId="49" fontId="39" fillId="3" borderId="27" xfId="29" applyNumberFormat="1" applyFont="1" applyFill="1" applyBorder="1"/>
    <xf numFmtId="0" fontId="39" fillId="3" borderId="13" xfId="29" applyFont="1" applyFill="1" applyBorder="1" applyAlignment="1">
      <alignment horizontal="center"/>
    </xf>
    <xf numFmtId="0" fontId="39" fillId="3" borderId="13" xfId="29" applyNumberFormat="1" applyFont="1" applyFill="1" applyBorder="1" applyAlignment="1">
      <alignment horizontal="center"/>
    </xf>
    <xf numFmtId="0" fontId="39" fillId="3" borderId="27" xfId="29" applyFont="1" applyFill="1" applyBorder="1" applyAlignment="1">
      <alignment horizontal="center"/>
    </xf>
    <xf numFmtId="0" fontId="41" fillId="3" borderId="27" xfId="29" applyFont="1" applyFill="1" applyBorder="1" applyAlignment="1">
      <alignment horizontal="center" wrapText="1"/>
    </xf>
    <xf numFmtId="0" fontId="38" fillId="0" borderId="42" xfId="29" applyFont="1" applyBorder="1" applyAlignment="1">
      <alignment horizontal="center"/>
    </xf>
    <xf numFmtId="49" fontId="38" fillId="0" borderId="42" xfId="29" applyNumberFormat="1" applyFont="1" applyBorder="1" applyAlignment="1">
      <alignment horizontal="left"/>
    </xf>
    <xf numFmtId="0" fontId="38" fillId="0" borderId="11" xfId="29" applyFont="1" applyBorder="1"/>
    <xf numFmtId="0" fontId="37" fillId="0" borderId="12" xfId="29" applyFont="1" applyBorder="1" applyAlignment="1">
      <alignment horizontal="center"/>
    </xf>
    <xf numFmtId="0" fontId="37" fillId="0" borderId="12" xfId="29" applyNumberFormat="1" applyFont="1" applyBorder="1" applyAlignment="1">
      <alignment horizontal="right"/>
    </xf>
    <xf numFmtId="0" fontId="37" fillId="0" borderId="12" xfId="29" applyNumberFormat="1" applyFont="1" applyBorder="1"/>
    <xf numFmtId="0" fontId="41" fillId="0" borderId="12" xfId="29" applyNumberFormat="1" applyFont="1" applyBorder="1"/>
    <xf numFmtId="0" fontId="41" fillId="0" borderId="13" xfId="29" applyNumberFormat="1" applyFont="1" applyBorder="1"/>
    <xf numFmtId="0" fontId="45" fillId="0" borderId="0" xfId="29" applyFont="1"/>
    <xf numFmtId="0" fontId="41" fillId="0" borderId="39" xfId="29" applyFont="1" applyBorder="1" applyAlignment="1">
      <alignment horizontal="center" vertical="top"/>
    </xf>
    <xf numFmtId="49" fontId="41" fillId="0" borderId="39" xfId="29" applyNumberFormat="1" applyFont="1" applyBorder="1" applyAlignment="1">
      <alignment horizontal="left" vertical="top"/>
    </xf>
    <xf numFmtId="0" fontId="41" fillId="0" borderId="39" xfId="29" applyFont="1" applyBorder="1" applyAlignment="1">
      <alignment vertical="top" wrapText="1"/>
    </xf>
    <xf numFmtId="49" fontId="41" fillId="0" borderId="39" xfId="29" applyNumberFormat="1" applyFont="1" applyBorder="1" applyAlignment="1">
      <alignment horizontal="center" shrinkToFit="1"/>
    </xf>
    <xf numFmtId="4" fontId="41" fillId="0" borderId="39" xfId="29" applyNumberFormat="1" applyFont="1" applyBorder="1" applyAlignment="1">
      <alignment horizontal="right"/>
    </xf>
    <xf numFmtId="4" fontId="41" fillId="0" borderId="39" xfId="29" applyNumberFormat="1" applyFont="1" applyBorder="1"/>
    <xf numFmtId="165" fontId="41" fillId="0" borderId="39" xfId="29" applyNumberFormat="1" applyFont="1" applyBorder="1"/>
    <xf numFmtId="0" fontId="39" fillId="0" borderId="42" xfId="29" applyFont="1" applyBorder="1" applyAlignment="1">
      <alignment horizontal="center"/>
    </xf>
    <xf numFmtId="49" fontId="39" fillId="0" borderId="42" xfId="29" applyNumberFormat="1" applyFont="1" applyBorder="1" applyAlignment="1">
      <alignment horizontal="left"/>
    </xf>
    <xf numFmtId="0" fontId="46" fillId="0" borderId="0" xfId="29" applyFont="1" applyAlignment="1">
      <alignment wrapText="1"/>
    </xf>
    <xf numFmtId="4" fontId="47" fillId="23" borderId="88" xfId="29" applyNumberFormat="1" applyFont="1" applyFill="1" applyBorder="1" applyAlignment="1">
      <alignment horizontal="right" wrapText="1"/>
    </xf>
    <xf numFmtId="0" fontId="47" fillId="0" borderId="0" xfId="0" applyFont="1" applyBorder="1" applyAlignment="1">
      <alignment horizontal="right"/>
    </xf>
    <xf numFmtId="0" fontId="37" fillId="0" borderId="0" xfId="29" applyFont="1" applyBorder="1"/>
    <xf numFmtId="0" fontId="37" fillId="0" borderId="38" xfId="29" applyFont="1" applyBorder="1"/>
    <xf numFmtId="0" fontId="37" fillId="3" borderId="27" xfId="29" applyFont="1" applyFill="1" applyBorder="1" applyAlignment="1">
      <alignment horizontal="center"/>
    </xf>
    <xf numFmtId="49" fontId="49" fillId="3" borderId="27" xfId="29" applyNumberFormat="1" applyFont="1" applyFill="1" applyBorder="1" applyAlignment="1">
      <alignment horizontal="left"/>
    </xf>
    <xf numFmtId="0" fontId="49" fillId="3" borderId="11" xfId="29" applyFont="1" applyFill="1" applyBorder="1"/>
    <xf numFmtId="0" fontId="37" fillId="3" borderId="12" xfId="29" applyFont="1" applyFill="1" applyBorder="1" applyAlignment="1">
      <alignment horizontal="center"/>
    </xf>
    <xf numFmtId="4" fontId="37" fillId="3" borderId="12" xfId="29" applyNumberFormat="1" applyFont="1" applyFill="1" applyBorder="1" applyAlignment="1">
      <alignment horizontal="right"/>
    </xf>
    <xf numFmtId="4" fontId="37" fillId="3" borderId="13" xfId="29" applyNumberFormat="1" applyFont="1" applyFill="1" applyBorder="1" applyAlignment="1">
      <alignment horizontal="right"/>
    </xf>
    <xf numFmtId="4" fontId="38" fillId="3" borderId="27" xfId="29" applyNumberFormat="1" applyFont="1" applyFill="1" applyBorder="1"/>
    <xf numFmtId="0" fontId="50" fillId="3" borderId="27" xfId="29" applyFont="1" applyFill="1" applyBorder="1"/>
    <xf numFmtId="165" fontId="50" fillId="3" borderId="27" xfId="29" applyNumberFormat="1" applyFont="1" applyFill="1" applyBorder="1"/>
    <xf numFmtId="3" fontId="37" fillId="0" borderId="0" xfId="29" applyNumberFormat="1" applyFont="1"/>
    <xf numFmtId="0" fontId="51" fillId="0" borderId="0" xfId="29" applyFont="1" applyAlignment="1"/>
    <xf numFmtId="0" fontId="52" fillId="0" borderId="0" xfId="29" applyFont="1" applyBorder="1"/>
    <xf numFmtId="3" fontId="52" fillId="0" borderId="0" xfId="29" applyNumberFormat="1" applyFont="1" applyBorder="1" applyAlignment="1">
      <alignment horizontal="right"/>
    </xf>
    <xf numFmtId="4" fontId="52" fillId="0" borderId="0" xfId="29" applyNumberFormat="1" applyFont="1" applyBorder="1"/>
    <xf numFmtId="0" fontId="51" fillId="0" borderId="0" xfId="29" applyFont="1" applyBorder="1" applyAlignment="1"/>
    <xf numFmtId="0" fontId="37" fillId="0" borderId="0" xfId="29" applyFont="1" applyBorder="1" applyAlignment="1">
      <alignment horizontal="right"/>
    </xf>
    <xf numFmtId="4" fontId="47" fillId="0" borderId="88" xfId="29" applyNumberFormat="1" applyFont="1" applyFill="1" applyBorder="1" applyAlignment="1">
      <alignment horizontal="right" wrapText="1"/>
    </xf>
    <xf numFmtId="4" fontId="41" fillId="0" borderId="39" xfId="29" applyNumberFormat="1" applyFont="1" applyFill="1" applyBorder="1" applyAlignment="1">
      <alignment horizontal="right"/>
    </xf>
    <xf numFmtId="4" fontId="41" fillId="0" borderId="39" xfId="29" applyNumberFormat="1" applyFont="1" applyBorder="1" applyAlignment="1">
      <alignment horizontal="right"/>
    </xf>
    <xf numFmtId="4" fontId="41" fillId="0" borderId="39" xfId="29" applyNumberFormat="1" applyFont="1" applyBorder="1"/>
    <xf numFmtId="0" fontId="47" fillId="23" borderId="37" xfId="29" applyFont="1" applyFill="1" applyBorder="1" applyAlignment="1">
      <alignment horizontal="left" wrapText="1"/>
    </xf>
    <xf numFmtId="4" fontId="41" fillId="0" borderId="39" xfId="29" applyNumberFormat="1" applyFont="1" applyBorder="1"/>
    <xf numFmtId="4" fontId="41" fillId="0" borderId="39" xfId="29" applyNumberFormat="1" applyFont="1" applyBorder="1" applyAlignment="1">
      <alignment horizontal="right"/>
    </xf>
    <xf numFmtId="4" fontId="41" fillId="0" borderId="39" xfId="29" applyNumberFormat="1" applyFont="1" applyBorder="1"/>
    <xf numFmtId="0" fontId="47" fillId="23" borderId="37" xfId="29" applyFont="1" applyFill="1" applyBorder="1" applyAlignment="1">
      <alignment horizontal="left" wrapText="1"/>
    </xf>
    <xf numFmtId="4" fontId="41" fillId="0" borderId="39" xfId="29" applyNumberFormat="1" applyFont="1" applyBorder="1" applyAlignment="1">
      <alignment horizontal="right"/>
    </xf>
    <xf numFmtId="0" fontId="47" fillId="23" borderId="37" xfId="29" applyFont="1" applyFill="1" applyBorder="1" applyAlignment="1">
      <alignment horizontal="left" wrapText="1"/>
    </xf>
    <xf numFmtId="0" fontId="37" fillId="0" borderId="12" xfId="29" applyNumberFormat="1" applyFont="1" applyBorder="1" applyAlignment="1">
      <alignment horizontal="right"/>
    </xf>
    <xf numFmtId="4" fontId="41" fillId="0" borderId="39" xfId="29" applyNumberFormat="1" applyFont="1" applyBorder="1" applyAlignment="1">
      <alignment horizontal="right"/>
    </xf>
    <xf numFmtId="4" fontId="41" fillId="0" borderId="39" xfId="29" applyNumberFormat="1" applyFont="1" applyBorder="1"/>
    <xf numFmtId="0" fontId="47" fillId="23" borderId="37" xfId="29" applyFont="1" applyFill="1" applyBorder="1" applyAlignment="1">
      <alignment horizontal="left" wrapText="1"/>
    </xf>
    <xf numFmtId="4" fontId="38" fillId="3" borderId="27" xfId="29" applyNumberFormat="1" applyFont="1" applyFill="1" applyBorder="1"/>
    <xf numFmtId="4" fontId="41" fillId="0" borderId="39" xfId="29" applyNumberFormat="1" applyFont="1" applyBorder="1" applyAlignment="1">
      <alignment horizontal="right"/>
    </xf>
    <xf numFmtId="0" fontId="47" fillId="23" borderId="37" xfId="29" applyFont="1" applyFill="1" applyBorder="1" applyAlignment="1">
      <alignment horizontal="left" wrapText="1"/>
    </xf>
    <xf numFmtId="0" fontId="37" fillId="0" borderId="12" xfId="29" applyNumberFormat="1" applyFont="1" applyBorder="1" applyAlignment="1">
      <alignment horizontal="right"/>
    </xf>
    <xf numFmtId="4" fontId="41" fillId="0" borderId="39" xfId="29" applyNumberFormat="1" applyFont="1" applyBorder="1" applyAlignment="1">
      <alignment horizontal="right"/>
    </xf>
    <xf numFmtId="0" fontId="47" fillId="23" borderId="37" xfId="29" applyFont="1" applyFill="1" applyBorder="1" applyAlignment="1">
      <alignment horizontal="left" wrapText="1"/>
    </xf>
    <xf numFmtId="4" fontId="41" fillId="0" borderId="39" xfId="29" applyNumberFormat="1" applyFont="1" applyBorder="1" applyAlignment="1">
      <alignment horizontal="right"/>
    </xf>
    <xf numFmtId="4" fontId="41" fillId="0" borderId="39" xfId="29" applyNumberFormat="1" applyFont="1" applyBorder="1" applyAlignment="1">
      <alignment horizontal="right"/>
    </xf>
    <xf numFmtId="0" fontId="47" fillId="23" borderId="37" xfId="29" applyFont="1" applyFill="1" applyBorder="1" applyAlignment="1">
      <alignment horizontal="left" wrapText="1"/>
    </xf>
    <xf numFmtId="4" fontId="41" fillId="0" borderId="39" xfId="29" applyNumberFormat="1" applyFont="1" applyBorder="1" applyAlignment="1">
      <alignment horizontal="right"/>
    </xf>
    <xf numFmtId="0" fontId="0" fillId="0" borderId="0" xfId="0"/>
    <xf numFmtId="0" fontId="0" fillId="0" borderId="0" xfId="0"/>
    <xf numFmtId="3" fontId="37" fillId="0" borderId="41" xfId="0" applyNumberFormat="1" applyFont="1" applyBorder="1" applyAlignment="1">
      <alignment horizontal="right"/>
    </xf>
    <xf numFmtId="3" fontId="37" fillId="0" borderId="82" xfId="0" applyNumberFormat="1" applyFont="1" applyBorder="1" applyAlignment="1">
      <alignment horizontal="right"/>
    </xf>
    <xf numFmtId="0" fontId="37" fillId="0" borderId="0" xfId="29" applyFont="1"/>
    <xf numFmtId="3" fontId="37" fillId="0" borderId="38" xfId="0" applyNumberFormat="1" applyFont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 wrapText="1" shrinkToFit="1"/>
    </xf>
    <xf numFmtId="4" fontId="5" fillId="0" borderId="11" xfId="0" applyNumberFormat="1" applyFont="1" applyBorder="1"/>
    <xf numFmtId="4" fontId="5" fillId="0" borderId="12" xfId="0" applyNumberFormat="1" applyFont="1" applyBorder="1"/>
    <xf numFmtId="4" fontId="3" fillId="0" borderId="45" xfId="0" applyNumberFormat="1" applyFont="1" applyBorder="1" applyAlignment="1">
      <alignment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vertical="center" wrapText="1" shrinkToFit="1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 shrinkToFit="1"/>
    </xf>
    <xf numFmtId="4" fontId="3" fillId="0" borderId="0" xfId="0" applyNumberFormat="1" applyFont="1" applyBorder="1" applyAlignment="1">
      <alignment horizontal="left" vertical="center" wrapText="1"/>
    </xf>
    <xf numFmtId="4" fontId="3" fillId="0" borderId="38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2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7" fillId="0" borderId="44" xfId="0" applyNumberFormat="1" applyFont="1" applyBorder="1" applyAlignment="1">
      <alignment vertical="top" wrapText="1"/>
    </xf>
    <xf numFmtId="0" fontId="7" fillId="0" borderId="44" xfId="0" applyNumberFormat="1" applyFont="1" applyBorder="1" applyAlignment="1">
      <alignment horizontal="left" vertical="top" wrapText="1"/>
    </xf>
    <xf numFmtId="0" fontId="7" fillId="0" borderId="45" xfId="0" applyNumberFormat="1" applyFont="1" applyBorder="1" applyAlignment="1">
      <alignment vertical="top" wrapText="1" shrinkToFit="1"/>
    </xf>
    <xf numFmtId="165" fontId="7" fillId="0" borderId="45" xfId="0" applyNumberFormat="1" applyFont="1" applyBorder="1" applyAlignment="1">
      <alignment vertical="top" wrapText="1" shrinkToFit="1"/>
    </xf>
    <xf numFmtId="4" fontId="7" fillId="0" borderId="45" xfId="0" applyNumberFormat="1" applyFont="1" applyBorder="1" applyAlignment="1">
      <alignment vertical="top" wrapText="1" shrinkToFit="1"/>
    </xf>
    <xf numFmtId="4" fontId="7" fillId="0" borderId="46" xfId="0" applyNumberFormat="1" applyFont="1" applyBorder="1" applyAlignment="1">
      <alignment vertical="top" wrapText="1" shrinkToFit="1"/>
    </xf>
    <xf numFmtId="0" fontId="7" fillId="0" borderId="37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5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5" fillId="0" borderId="37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 shrinkToFit="1"/>
    </xf>
    <xf numFmtId="165" fontId="15" fillId="0" borderId="0" xfId="0" applyNumberFormat="1" applyFont="1" applyBorder="1" applyAlignment="1">
      <alignment vertical="top" wrapText="1" shrinkToFit="1"/>
    </xf>
    <xf numFmtId="4" fontId="15" fillId="0" borderId="0" xfId="0" applyNumberFormat="1" applyFont="1" applyBorder="1" applyAlignment="1">
      <alignment vertical="top" wrapText="1" shrinkToFit="1"/>
    </xf>
    <xf numFmtId="4" fontId="15" fillId="0" borderId="38" xfId="0" applyNumberFormat="1" applyFont="1" applyBorder="1" applyAlignment="1">
      <alignment vertical="top" wrapText="1" shrinkToFit="1"/>
    </xf>
    <xf numFmtId="0" fontId="15" fillId="0" borderId="24" xfId="0" applyNumberFormat="1" applyFont="1" applyBorder="1" applyAlignment="1">
      <alignment horizontal="left" vertical="top" wrapText="1"/>
    </xf>
    <xf numFmtId="0" fontId="15" fillId="0" borderId="25" xfId="0" applyNumberFormat="1" applyFont="1" applyBorder="1" applyAlignment="1">
      <alignment vertical="top" wrapText="1" shrinkToFit="1"/>
    </xf>
    <xf numFmtId="165" fontId="15" fillId="0" borderId="25" xfId="0" applyNumberFormat="1" applyFont="1" applyBorder="1" applyAlignment="1">
      <alignment vertical="top" wrapText="1" shrinkToFit="1"/>
    </xf>
    <xf numFmtId="4" fontId="15" fillId="0" borderId="25" xfId="0" applyNumberFormat="1" applyFont="1" applyBorder="1" applyAlignment="1">
      <alignment vertical="top" wrapText="1" shrinkToFit="1"/>
    </xf>
    <xf numFmtId="4" fontId="15" fillId="0" borderId="71" xfId="0" applyNumberFormat="1" applyFont="1" applyBorder="1" applyAlignment="1">
      <alignment vertical="top" wrapText="1" shrinkToFit="1"/>
    </xf>
    <xf numFmtId="3" fontId="38" fillId="3" borderId="56" xfId="0" applyNumberFormat="1" applyFont="1" applyFill="1" applyBorder="1" applyAlignment="1">
      <alignment horizontal="right"/>
    </xf>
    <xf numFmtId="3" fontId="38" fillId="3" borderId="58" xfId="0" applyNumberFormat="1" applyFont="1" applyFill="1" applyBorder="1" applyAlignment="1">
      <alignment horizontal="right"/>
    </xf>
    <xf numFmtId="0" fontId="37" fillId="0" borderId="4" xfId="29" applyFont="1" applyBorder="1" applyAlignment="1">
      <alignment horizontal="center"/>
    </xf>
    <xf numFmtId="0" fontId="37" fillId="0" borderId="89" xfId="29" applyFont="1" applyBorder="1" applyAlignment="1">
      <alignment horizontal="center"/>
    </xf>
    <xf numFmtId="0" fontId="37" fillId="0" borderId="6" xfId="29" applyFont="1" applyBorder="1" applyAlignment="1">
      <alignment horizontal="center"/>
    </xf>
    <xf numFmtId="0" fontId="37" fillId="0" borderId="90" xfId="29" applyFont="1" applyBorder="1" applyAlignment="1">
      <alignment horizontal="center"/>
    </xf>
    <xf numFmtId="0" fontId="37" fillId="0" borderId="91" xfId="29" applyFont="1" applyBorder="1" applyAlignment="1">
      <alignment horizontal="left"/>
    </xf>
    <xf numFmtId="0" fontId="37" fillId="0" borderId="7" xfId="29" applyFont="1" applyBorder="1" applyAlignment="1">
      <alignment horizontal="left"/>
    </xf>
    <xf numFmtId="0" fontId="37" fillId="0" borderId="9" xfId="29" applyFont="1" applyBorder="1" applyAlignment="1">
      <alignment horizontal="left"/>
    </xf>
    <xf numFmtId="49" fontId="47" fillId="23" borderId="92" xfId="29" applyNumberFormat="1" applyFont="1" applyFill="1" applyBorder="1" applyAlignment="1">
      <alignment horizontal="left" wrapText="1"/>
    </xf>
    <xf numFmtId="49" fontId="48" fillId="0" borderId="93" xfId="0" applyNumberFormat="1" applyFont="1" applyBorder="1" applyAlignment="1">
      <alignment horizontal="left" wrapText="1"/>
    </xf>
    <xf numFmtId="0" fontId="42" fillId="0" borderId="0" xfId="29" applyFont="1" applyAlignment="1">
      <alignment horizontal="center"/>
    </xf>
    <xf numFmtId="49" fontId="37" fillId="0" borderId="6" xfId="29" applyNumberFormat="1" applyFont="1" applyBorder="1" applyAlignment="1">
      <alignment horizontal="center"/>
    </xf>
    <xf numFmtId="0" fontId="37" fillId="0" borderId="91" xfId="29" applyFont="1" applyBorder="1" applyAlignment="1">
      <alignment horizontal="center" shrinkToFit="1"/>
    </xf>
    <xf numFmtId="0" fontId="37" fillId="0" borderId="7" xfId="29" applyFont="1" applyBorder="1" applyAlignment="1">
      <alignment horizontal="center" shrinkToFit="1"/>
    </xf>
    <xf numFmtId="0" fontId="37" fillId="0" borderId="9" xfId="29" applyFont="1" applyBorder="1" applyAlignment="1">
      <alignment horizontal="center" shrinkToFit="1"/>
    </xf>
    <xf numFmtId="0" fontId="37" fillId="0" borderId="12" xfId="29" applyNumberFormat="1" applyFont="1" applyFill="1" applyBorder="1" applyAlignment="1">
      <alignment horizontal="right"/>
    </xf>
  </cellXfs>
  <cellStyles count="44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_POL.XLS" xfId="29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K42" sqref="K42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378" t="s">
        <v>0</v>
      </c>
      <c r="C5" s="378"/>
      <c r="D5" s="378"/>
      <c r="E5" s="378"/>
      <c r="F5" s="378"/>
      <c r="G5" s="379"/>
      <c r="H5" s="15"/>
    </row>
    <row r="6" spans="1:8" x14ac:dyDescent="0.2">
      <c r="A6" s="20" t="s">
        <v>6</v>
      </c>
      <c r="B6" s="380"/>
      <c r="C6" s="380"/>
      <c r="D6" s="380"/>
      <c r="E6" s="380"/>
      <c r="F6" s="380"/>
      <c r="G6" s="381"/>
      <c r="H6" s="15"/>
    </row>
    <row r="7" spans="1:8" x14ac:dyDescent="0.2">
      <c r="A7" s="20" t="s">
        <v>7</v>
      </c>
      <c r="B7" s="380"/>
      <c r="C7" s="380"/>
      <c r="D7" s="380"/>
      <c r="E7" s="380"/>
      <c r="F7" s="380"/>
      <c r="G7" s="381"/>
      <c r="H7" s="15"/>
    </row>
    <row r="8" spans="1:8" x14ac:dyDescent="0.2">
      <c r="A8" s="20" t="s">
        <v>8</v>
      </c>
      <c r="B8" s="380"/>
      <c r="C8" s="380"/>
      <c r="D8" s="380"/>
      <c r="E8" s="380"/>
      <c r="F8" s="380"/>
      <c r="G8" s="381"/>
      <c r="H8" s="15"/>
    </row>
    <row r="9" spans="1:8" x14ac:dyDescent="0.2">
      <c r="A9" s="20" t="s">
        <v>9</v>
      </c>
      <c r="B9" s="380"/>
      <c r="C9" s="380"/>
      <c r="D9" s="380"/>
      <c r="E9" s="380"/>
      <c r="F9" s="380"/>
      <c r="G9" s="381"/>
      <c r="H9" s="15"/>
    </row>
    <row r="10" spans="1:8" x14ac:dyDescent="0.2">
      <c r="A10" s="20" t="s">
        <v>10</v>
      </c>
      <c r="B10" s="380"/>
      <c r="C10" s="380"/>
      <c r="D10" s="380"/>
      <c r="E10" s="380"/>
      <c r="F10" s="380"/>
      <c r="G10" s="381"/>
      <c r="H10" s="15"/>
    </row>
    <row r="11" spans="1:8" x14ac:dyDescent="0.2">
      <c r="A11" s="20" t="s">
        <v>11</v>
      </c>
      <c r="B11" s="370"/>
      <c r="C11" s="370"/>
      <c r="D11" s="370"/>
      <c r="E11" s="370"/>
      <c r="F11" s="370"/>
      <c r="G11" s="371"/>
      <c r="H11" s="15"/>
    </row>
    <row r="12" spans="1:8" x14ac:dyDescent="0.2">
      <c r="A12" s="20" t="s">
        <v>12</v>
      </c>
      <c r="B12" s="372"/>
      <c r="C12" s="373"/>
      <c r="D12" s="373"/>
      <c r="E12" s="373"/>
      <c r="F12" s="373"/>
      <c r="G12" s="374"/>
      <c r="H12" s="15"/>
    </row>
    <row r="13" spans="1:8" ht="13.5" thickBot="1" x14ac:dyDescent="0.25">
      <c r="A13" s="21" t="s">
        <v>13</v>
      </c>
      <c r="B13" s="375"/>
      <c r="C13" s="375"/>
      <c r="D13" s="375"/>
      <c r="E13" s="375"/>
      <c r="F13" s="375"/>
      <c r="G13" s="376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216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377" t="s">
        <v>39</v>
      </c>
      <c r="B17" s="377"/>
      <c r="C17" s="377"/>
      <c r="D17" s="377"/>
      <c r="E17" s="377"/>
      <c r="F17" s="377"/>
      <c r="G17" s="377"/>
      <c r="H17" s="15"/>
    </row>
  </sheetData>
  <sheetProtection algorithmName="SHA-512" hashValue="52035PEcpEc+gE63ycpUsF7P1OhMMupzUD+nyZbas987Ovztlw8Sk9vAMdNEYTLn2C0AZ9HVd9V5+HtoFR8x2Q==" saltValue="OQem1XBOWy27s5zlX5c1rg==" spinCount="100000" sheet="1" objects="1" scenarios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5"/>
  <sheetViews>
    <sheetView showGridLines="0" topLeftCell="B1" zoomScaleNormal="100" zoomScaleSheetLayoutView="75" workbookViewId="0">
      <selection activeCell="M41" sqref="M4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/>
      <c r="F5" s="10"/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19</v>
      </c>
      <c r="C21" s="82"/>
      <c r="D21" s="82"/>
      <c r="E21" s="83"/>
      <c r="F21" s="84"/>
      <c r="G21" s="84"/>
      <c r="H21" s="91" t="s">
        <v>20</v>
      </c>
      <c r="I21" s="92" t="s">
        <v>21</v>
      </c>
      <c r="J21" s="93" t="s">
        <v>22</v>
      </c>
    </row>
    <row r="22" spans="1:16" x14ac:dyDescent="0.2">
      <c r="A22" s="88"/>
      <c r="B22" s="88" t="s">
        <v>42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43</v>
      </c>
      <c r="C23" s="89" t="s">
        <v>44</v>
      </c>
      <c r="D23" s="89"/>
      <c r="E23" s="89"/>
      <c r="F23" s="89"/>
      <c r="G23" s="90"/>
      <c r="H23" s="94"/>
      <c r="I23" s="95">
        <v>1</v>
      </c>
      <c r="J23" s="96">
        <f>'Rekapitulace Objekt SO 101'!H19</f>
        <v>0</v>
      </c>
      <c r="O23" t="s">
        <v>452</v>
      </c>
      <c r="P23" t="s">
        <v>452</v>
      </c>
    </row>
    <row r="24" spans="1:16" s="281" customFormat="1" x14ac:dyDescent="0.2">
      <c r="A24" s="88"/>
      <c r="B24" s="88"/>
      <c r="C24" s="89" t="s">
        <v>484</v>
      </c>
      <c r="D24" s="89"/>
      <c r="E24" s="89"/>
      <c r="F24" s="89"/>
      <c r="G24" s="90"/>
      <c r="H24" s="94"/>
      <c r="I24" s="95">
        <v>1</v>
      </c>
      <c r="J24" s="96">
        <f>Rekapitulace!E16+Rekapitulace!H29</f>
        <v>0</v>
      </c>
    </row>
    <row r="25" spans="1:16" ht="25.5" customHeight="1" x14ac:dyDescent="0.25">
      <c r="A25" s="98"/>
      <c r="B25" s="385" t="s">
        <v>45</v>
      </c>
      <c r="C25" s="386"/>
      <c r="D25" s="386"/>
      <c r="E25" s="386"/>
      <c r="F25" s="99"/>
      <c r="G25" s="100"/>
      <c r="H25" s="101"/>
      <c r="I25" s="102"/>
      <c r="J25" s="97">
        <f>SUM(J22:J24)</f>
        <v>0</v>
      </c>
    </row>
    <row r="34" spans="1:10" ht="15.75" x14ac:dyDescent="0.25">
      <c r="B34" s="27" t="s">
        <v>46</v>
      </c>
    </row>
    <row r="36" spans="1:10" ht="25.5" customHeight="1" x14ac:dyDescent="0.2">
      <c r="A36" s="103"/>
      <c r="B36" s="104" t="s">
        <v>47</v>
      </c>
      <c r="C36" s="105" t="s">
        <v>48</v>
      </c>
      <c r="D36" s="105"/>
      <c r="E36" s="105"/>
      <c r="F36" s="105"/>
      <c r="G36" s="106"/>
      <c r="H36" s="106"/>
      <c r="I36" s="106"/>
      <c r="J36" s="107" t="s">
        <v>49</v>
      </c>
    </row>
    <row r="37" spans="1:10" ht="25.5" customHeight="1" x14ac:dyDescent="0.2">
      <c r="A37" s="108"/>
      <c r="B37" s="109" t="s">
        <v>50</v>
      </c>
      <c r="C37" s="387" t="s">
        <v>51</v>
      </c>
      <c r="D37" s="387"/>
      <c r="E37" s="387"/>
      <c r="F37" s="388"/>
      <c r="G37" s="389"/>
      <c r="H37" s="389"/>
      <c r="I37" s="389"/>
      <c r="J37" s="110">
        <f>'SO 101 101 Pol'!F8+Rekapitulace!E7</f>
        <v>0</v>
      </c>
    </row>
    <row r="38" spans="1:10" s="281" customFormat="1" ht="25.5" customHeight="1" x14ac:dyDescent="0.2">
      <c r="A38" s="108"/>
      <c r="B38" s="219" t="s">
        <v>462</v>
      </c>
      <c r="C38" s="393" t="s">
        <v>463</v>
      </c>
      <c r="D38" s="393"/>
      <c r="E38" s="393"/>
      <c r="F38" s="393"/>
      <c r="G38" s="393"/>
      <c r="H38" s="393"/>
      <c r="I38" s="394"/>
      <c r="J38" s="111">
        <f>Rekapitulace!E8</f>
        <v>0</v>
      </c>
    </row>
    <row r="39" spans="1:10" ht="25.5" customHeight="1" x14ac:dyDescent="0.2">
      <c r="A39" s="108"/>
      <c r="B39" s="108" t="s">
        <v>52</v>
      </c>
      <c r="C39" s="390" t="s">
        <v>53</v>
      </c>
      <c r="D39" s="390"/>
      <c r="E39" s="390"/>
      <c r="F39" s="391"/>
      <c r="G39" s="392"/>
      <c r="H39" s="392"/>
      <c r="I39" s="392"/>
      <c r="J39" s="111">
        <f>'SO 101 101 Pol'!F84</f>
        <v>0</v>
      </c>
    </row>
    <row r="40" spans="1:10" s="281" customFormat="1" ht="25.5" customHeight="1" x14ac:dyDescent="0.2">
      <c r="A40" s="108"/>
      <c r="B40" s="219" t="s">
        <v>464</v>
      </c>
      <c r="C40" s="393" t="s">
        <v>465</v>
      </c>
      <c r="D40" s="393"/>
      <c r="E40" s="393"/>
      <c r="F40" s="393"/>
      <c r="G40" s="393"/>
      <c r="H40" s="393"/>
      <c r="I40" s="394"/>
      <c r="J40" s="111">
        <f>Rekapitulace!E9</f>
        <v>0</v>
      </c>
    </row>
    <row r="41" spans="1:10" ht="25.5" customHeight="1" x14ac:dyDescent="0.2">
      <c r="A41" s="108"/>
      <c r="B41" s="108" t="s">
        <v>54</v>
      </c>
      <c r="C41" s="390" t="s">
        <v>55</v>
      </c>
      <c r="D41" s="390"/>
      <c r="E41" s="390"/>
      <c r="F41" s="391"/>
      <c r="G41" s="392"/>
      <c r="H41" s="392"/>
      <c r="I41" s="392"/>
      <c r="J41" s="111">
        <f>'SO 101 101 Pol'!F91+Rekapitulace!E10</f>
        <v>0</v>
      </c>
    </row>
    <row r="42" spans="1:10" ht="25.5" customHeight="1" x14ac:dyDescent="0.2">
      <c r="A42" s="108"/>
      <c r="B42" s="108" t="s">
        <v>56</v>
      </c>
      <c r="C42" s="390" t="s">
        <v>55</v>
      </c>
      <c r="D42" s="390"/>
      <c r="E42" s="390"/>
      <c r="F42" s="391"/>
      <c r="G42" s="392"/>
      <c r="H42" s="392"/>
      <c r="I42" s="392"/>
      <c r="J42" s="111">
        <f>'SO 101 101 Pol'!F134</f>
        <v>0</v>
      </c>
    </row>
    <row r="43" spans="1:10" ht="25.5" customHeight="1" x14ac:dyDescent="0.2">
      <c r="A43" s="108"/>
      <c r="B43" s="108" t="s">
        <v>57</v>
      </c>
      <c r="C43" s="390" t="s">
        <v>58</v>
      </c>
      <c r="D43" s="390"/>
      <c r="E43" s="390"/>
      <c r="F43" s="391"/>
      <c r="G43" s="392"/>
      <c r="H43" s="392"/>
      <c r="I43" s="392"/>
      <c r="J43" s="111">
        <f>'SO 101 101 Pol'!F198+Rekapitulace!E11</f>
        <v>0</v>
      </c>
    </row>
    <row r="44" spans="1:10" ht="25.5" customHeight="1" x14ac:dyDescent="0.2">
      <c r="A44" s="108"/>
      <c r="B44" s="108" t="s">
        <v>59</v>
      </c>
      <c r="C44" s="390" t="s">
        <v>60</v>
      </c>
      <c r="D44" s="390"/>
      <c r="E44" s="390"/>
      <c r="F44" s="391"/>
      <c r="G44" s="392"/>
      <c r="H44" s="392"/>
      <c r="I44" s="392"/>
      <c r="J44" s="111">
        <f>'SO 101 101 Pol'!F234</f>
        <v>0</v>
      </c>
    </row>
    <row r="45" spans="1:10" ht="25.5" customHeight="1" x14ac:dyDescent="0.2">
      <c r="A45" s="108"/>
      <c r="B45" s="108" t="s">
        <v>61</v>
      </c>
      <c r="C45" s="390" t="s">
        <v>62</v>
      </c>
      <c r="D45" s="390"/>
      <c r="E45" s="390"/>
      <c r="F45" s="391"/>
      <c r="G45" s="392"/>
      <c r="H45" s="392"/>
      <c r="I45" s="392"/>
      <c r="J45" s="111">
        <f>'SO 101 101 Pol'!F267+Rekapitulace!E12</f>
        <v>0</v>
      </c>
    </row>
    <row r="46" spans="1:10" ht="25.5" customHeight="1" x14ac:dyDescent="0.2">
      <c r="A46" s="108"/>
      <c r="B46" s="108" t="s">
        <v>63</v>
      </c>
      <c r="C46" s="390" t="s">
        <v>64</v>
      </c>
      <c r="D46" s="390"/>
      <c r="E46" s="390"/>
      <c r="F46" s="391"/>
      <c r="G46" s="392"/>
      <c r="H46" s="392"/>
      <c r="I46" s="392"/>
      <c r="J46" s="111">
        <f>'SO 101 101 Pol'!F279+Rekapitulace!E15</f>
        <v>0</v>
      </c>
    </row>
    <row r="47" spans="1:10" s="281" customFormat="1" ht="25.5" customHeight="1" x14ac:dyDescent="0.2">
      <c r="A47" s="108"/>
      <c r="B47" s="217">
        <v>963</v>
      </c>
      <c r="C47" s="393" t="s">
        <v>467</v>
      </c>
      <c r="D47" s="393"/>
      <c r="E47" s="393"/>
      <c r="F47" s="393"/>
      <c r="G47" s="393"/>
      <c r="H47" s="393"/>
      <c r="I47" s="394"/>
      <c r="J47" s="111">
        <f>Rekapitulace!E13</f>
        <v>0</v>
      </c>
    </row>
    <row r="48" spans="1:10" s="281" customFormat="1" ht="25.5" customHeight="1" x14ac:dyDescent="0.2">
      <c r="A48" s="108"/>
      <c r="B48" s="217">
        <v>966</v>
      </c>
      <c r="C48" s="393" t="s">
        <v>469</v>
      </c>
      <c r="D48" s="393"/>
      <c r="E48" s="393"/>
      <c r="F48" s="393"/>
      <c r="G48" s="393"/>
      <c r="H48" s="393"/>
      <c r="I48" s="394"/>
      <c r="J48" s="111">
        <f>Rekapitulace!E14</f>
        <v>0</v>
      </c>
    </row>
    <row r="49" spans="1:11" ht="25.5" customHeight="1" x14ac:dyDescent="0.2">
      <c r="A49" s="108"/>
      <c r="B49" s="108" t="s">
        <v>65</v>
      </c>
      <c r="C49" s="390" t="s">
        <v>66</v>
      </c>
      <c r="D49" s="390"/>
      <c r="E49" s="390"/>
      <c r="F49" s="391"/>
      <c r="G49" s="392"/>
      <c r="H49" s="392"/>
      <c r="I49" s="392"/>
      <c r="J49" s="111">
        <f>'SO 101 101 Pol'!F283</f>
        <v>0</v>
      </c>
    </row>
    <row r="50" spans="1:11" ht="25.5" customHeight="1" x14ac:dyDescent="0.2">
      <c r="A50" s="108"/>
      <c r="B50" s="108" t="s">
        <v>67</v>
      </c>
      <c r="C50" s="390" t="s">
        <v>68</v>
      </c>
      <c r="D50" s="390"/>
      <c r="E50" s="390"/>
      <c r="F50" s="391"/>
      <c r="G50" s="392"/>
      <c r="H50" s="392"/>
      <c r="I50" s="392"/>
      <c r="J50" s="111">
        <f>'SO 101 101 Pol'!F295+Rekapitulace!H29</f>
        <v>0</v>
      </c>
    </row>
    <row r="51" spans="1:11" ht="25.5" customHeight="1" x14ac:dyDescent="0.2">
      <c r="A51" s="108"/>
      <c r="B51" s="112" t="s">
        <v>69</v>
      </c>
      <c r="C51" s="382" t="s">
        <v>70</v>
      </c>
      <c r="D51" s="382"/>
      <c r="E51" s="382"/>
      <c r="F51" s="383"/>
      <c r="G51" s="384"/>
      <c r="H51" s="384"/>
      <c r="I51" s="384"/>
      <c r="J51" s="113">
        <f>'SO 101 101 Pol'!F314</f>
        <v>0</v>
      </c>
      <c r="K51" s="216"/>
    </row>
    <row r="52" spans="1:11" ht="25.5" customHeight="1" x14ac:dyDescent="0.2">
      <c r="A52" s="114"/>
      <c r="B52" s="115" t="s">
        <v>71</v>
      </c>
      <c r="C52" s="116"/>
      <c r="D52" s="116"/>
      <c r="E52" s="116"/>
      <c r="F52" s="117"/>
      <c r="G52" s="118"/>
      <c r="H52" s="118"/>
      <c r="I52" s="118"/>
      <c r="J52" s="119">
        <f>SUM(J37:J51)</f>
        <v>0</v>
      </c>
    </row>
    <row r="53" spans="1:11" x14ac:dyDescent="0.2">
      <c r="A53" s="85"/>
      <c r="B53" s="85"/>
      <c r="C53" s="85"/>
      <c r="D53" s="85"/>
      <c r="E53" s="85"/>
      <c r="F53" s="85"/>
      <c r="G53" s="86"/>
      <c r="H53" s="85"/>
      <c r="I53" s="86"/>
      <c r="J53" s="87"/>
    </row>
    <row r="54" spans="1:11" x14ac:dyDescent="0.2">
      <c r="A54" s="85"/>
      <c r="B54" s="85"/>
      <c r="C54" s="85"/>
      <c r="D54" s="85"/>
      <c r="E54" s="85"/>
      <c r="F54" s="85"/>
      <c r="G54" s="86"/>
      <c r="H54" s="85"/>
      <c r="I54" s="86"/>
      <c r="J54" s="87"/>
    </row>
    <row r="55" spans="1:11" x14ac:dyDescent="0.2">
      <c r="A55" s="85"/>
      <c r="B55" s="85"/>
      <c r="C55" s="85"/>
      <c r="D55" s="85"/>
      <c r="E55" s="85"/>
      <c r="F55" s="85"/>
      <c r="G55" s="86"/>
      <c r="H55" s="85"/>
      <c r="I55" s="86"/>
      <c r="J55" s="87"/>
    </row>
  </sheetData>
  <sheetProtection algorithmName="SHA-512" hashValue="nZ7BSAFpjQC3n3Ok/RsKHMy0JeltG5XIJ182ALINhYW/WFBWkA7LZzXms5oDglg/8fzfimHWZuLLN10AQP6opQ==" saltValue="KDM9nzonMC5AZXVgkCJLag==" spinCount="100000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">
    <mergeCell ref="C51:I51"/>
    <mergeCell ref="B25:E25"/>
    <mergeCell ref="C37:I37"/>
    <mergeCell ref="C39:I39"/>
    <mergeCell ref="C41:I41"/>
    <mergeCell ref="C42:I42"/>
    <mergeCell ref="C43:I43"/>
    <mergeCell ref="C44:I44"/>
    <mergeCell ref="C45:I45"/>
    <mergeCell ref="C46:I46"/>
    <mergeCell ref="C49:I49"/>
    <mergeCell ref="C50:I50"/>
    <mergeCell ref="C38:I38"/>
    <mergeCell ref="C40:I40"/>
    <mergeCell ref="C47:I47"/>
    <mergeCell ref="C48:I48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>
        <f>Stavba!CisloStavby</f>
        <v>0</v>
      </c>
      <c r="C1" s="31" t="str">
        <f>Stavba!NazevStavby</f>
        <v>Úprava křižovatky ulic Střední a Vnitřní - Moravany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396"/>
      <c r="D2" s="396"/>
      <c r="E2" s="396"/>
      <c r="F2" s="396"/>
      <c r="G2" s="26" t="s">
        <v>15</v>
      </c>
      <c r="H2" s="34"/>
    </row>
    <row r="3" spans="1:8" ht="13.5" thickTop="1" x14ac:dyDescent="0.2"/>
    <row r="4" spans="1:8" ht="18" x14ac:dyDescent="0.25">
      <c r="A4" s="395" t="s">
        <v>16</v>
      </c>
      <c r="B4" s="395"/>
      <c r="C4" s="395"/>
      <c r="D4" s="395"/>
      <c r="E4" s="395"/>
      <c r="F4" s="395"/>
      <c r="G4" s="395"/>
      <c r="H4" s="395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397">
        <f>C2</f>
        <v>0</v>
      </c>
      <c r="C7" s="398"/>
      <c r="D7" s="398"/>
      <c r="E7" s="398"/>
      <c r="F7" s="398"/>
      <c r="G7" s="398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399" t="s">
        <v>28</v>
      </c>
      <c r="B1" s="399"/>
      <c r="C1" s="400"/>
      <c r="D1" s="399"/>
      <c r="E1" s="399"/>
      <c r="F1" s="399"/>
      <c r="G1" s="399"/>
    </row>
    <row r="2" spans="1:7" ht="13.5" thickTop="1" x14ac:dyDescent="0.2">
      <c r="A2" s="55" t="s">
        <v>29</v>
      </c>
      <c r="B2" s="56"/>
      <c r="C2" s="401"/>
      <c r="D2" s="401"/>
      <c r="E2" s="401"/>
      <c r="F2" s="401"/>
      <c r="G2" s="402"/>
    </row>
    <row r="3" spans="1:7" x14ac:dyDescent="0.2">
      <c r="A3" s="57" t="s">
        <v>30</v>
      </c>
      <c r="B3" s="58"/>
      <c r="C3" s="403"/>
      <c r="D3" s="403"/>
      <c r="E3" s="403"/>
      <c r="F3" s="403"/>
      <c r="G3" s="404"/>
    </row>
    <row r="4" spans="1:7" ht="13.5" thickBot="1" x14ac:dyDescent="0.25">
      <c r="A4" s="59" t="s">
        <v>31</v>
      </c>
      <c r="B4" s="60"/>
      <c r="C4" s="405"/>
      <c r="D4" s="405"/>
      <c r="E4" s="405"/>
      <c r="F4" s="405"/>
      <c r="G4" s="406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E64" sqref="E64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5703125" customWidth="1"/>
  </cols>
  <sheetData>
    <row r="1" spans="1:15" ht="12.95" customHeight="1" thickTop="1" x14ac:dyDescent="0.2">
      <c r="A1" s="23" t="s">
        <v>1</v>
      </c>
      <c r="B1" s="28">
        <f>Stavba!CisloStavby</f>
        <v>0</v>
      </c>
      <c r="C1" s="31" t="str">
        <f>Stavba!NazevStavby</f>
        <v>Úprava křižovatky ulic Střední a Vnitřní - Moravany</v>
      </c>
      <c r="D1" s="31"/>
      <c r="E1" s="31"/>
      <c r="F1" s="31"/>
      <c r="G1" s="24"/>
      <c r="H1" s="33"/>
    </row>
    <row r="2" spans="1:15" ht="12.95" customHeight="1" thickBot="1" x14ac:dyDescent="0.25">
      <c r="A2" s="25" t="s">
        <v>27</v>
      </c>
      <c r="B2" s="120" t="s">
        <v>43</v>
      </c>
      <c r="C2" s="407" t="s">
        <v>44</v>
      </c>
      <c r="D2" s="396"/>
      <c r="E2" s="396"/>
      <c r="F2" s="396"/>
      <c r="G2" s="26" t="s">
        <v>15</v>
      </c>
      <c r="H2" s="34"/>
      <c r="O2" s="8" t="s">
        <v>72</v>
      </c>
    </row>
    <row r="3" spans="1:15" ht="12.95" customHeight="1" thickTop="1" x14ac:dyDescent="0.2">
      <c r="H3" s="35"/>
    </row>
    <row r="4" spans="1:15" ht="18" customHeight="1" x14ac:dyDescent="0.25">
      <c r="A4" s="395" t="s">
        <v>16</v>
      </c>
      <c r="B4" s="395"/>
      <c r="C4" s="395"/>
      <c r="D4" s="395"/>
      <c r="E4" s="395"/>
      <c r="F4" s="395"/>
      <c r="G4" s="395"/>
      <c r="H4" s="395"/>
    </row>
    <row r="5" spans="1:15" ht="12.6" customHeight="1" x14ac:dyDescent="0.2">
      <c r="H5" s="35"/>
    </row>
    <row r="6" spans="1:15" ht="15.6" customHeight="1" x14ac:dyDescent="0.25">
      <c r="A6" s="32" t="s">
        <v>24</v>
      </c>
      <c r="B6" s="29" t="str">
        <f>B2</f>
        <v>SO 101</v>
      </c>
      <c r="H6" s="35"/>
    </row>
    <row r="7" spans="1:15" ht="15.6" customHeight="1" x14ac:dyDescent="0.25">
      <c r="B7" s="397" t="str">
        <f>C2</f>
        <v>Úprava křižovatky ulic Střední a Vnitřní</v>
      </c>
      <c r="C7" s="398"/>
      <c r="D7" s="398"/>
      <c r="E7" s="398"/>
      <c r="F7" s="398"/>
      <c r="G7" s="398"/>
      <c r="H7" s="35"/>
    </row>
    <row r="8" spans="1:15" ht="12.6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73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1" t="s">
        <v>74</v>
      </c>
      <c r="B16" s="122"/>
      <c r="C16" s="122"/>
      <c r="D16" s="122"/>
      <c r="E16" s="122"/>
      <c r="F16" s="122"/>
      <c r="G16" s="122"/>
      <c r="H16" s="123"/>
      <c r="I16" s="32"/>
      <c r="J16" s="32"/>
    </row>
    <row r="17" spans="1:55" ht="12.75" customHeight="1" x14ac:dyDescent="0.2">
      <c r="A17" s="129" t="s">
        <v>75</v>
      </c>
      <c r="B17" s="130"/>
      <c r="C17" s="131"/>
      <c r="D17" s="131"/>
      <c r="E17" s="131"/>
      <c r="F17" s="131"/>
      <c r="G17" s="132"/>
      <c r="H17" s="133" t="s">
        <v>76</v>
      </c>
      <c r="I17" s="32"/>
      <c r="J17" s="32"/>
    </row>
    <row r="18" spans="1:55" ht="12.75" customHeight="1" x14ac:dyDescent="0.2">
      <c r="A18" s="127" t="s">
        <v>77</v>
      </c>
      <c r="B18" s="125" t="s">
        <v>44</v>
      </c>
      <c r="C18" s="124"/>
      <c r="D18" s="124"/>
      <c r="E18" s="124"/>
      <c r="F18" s="124"/>
      <c r="G18" s="126"/>
      <c r="H18" s="128">
        <f>'SO 101 101 Pol'!G325</f>
        <v>0</v>
      </c>
      <c r="I18" s="32"/>
      <c r="J18" s="32"/>
      <c r="O18">
        <f>'SO 101 101 Pol'!AN6</f>
        <v>0</v>
      </c>
      <c r="P18">
        <f>'SO 101 101 Pol'!AO6</f>
        <v>0</v>
      </c>
    </row>
    <row r="19" spans="1:55" ht="12.75" customHeight="1" thickBot="1" x14ac:dyDescent="0.25">
      <c r="A19" s="134"/>
      <c r="B19" s="135" t="s">
        <v>78</v>
      </c>
      <c r="C19" s="136"/>
      <c r="D19" s="137" t="str">
        <f>B2</f>
        <v>SO 101</v>
      </c>
      <c r="E19" s="136"/>
      <c r="F19" s="136"/>
      <c r="G19" s="138"/>
      <c r="H19" s="139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1" t="s">
        <v>449</v>
      </c>
      <c r="B21" s="122"/>
      <c r="C21" s="122"/>
      <c r="D21" s="162" t="s">
        <v>77</v>
      </c>
      <c r="E21" s="408" t="s">
        <v>44</v>
      </c>
      <c r="F21" s="408"/>
      <c r="G21" s="408"/>
      <c r="H21" s="408"/>
      <c r="I21" s="32"/>
      <c r="J21" s="32"/>
      <c r="BC21" s="213" t="str">
        <f>E21</f>
        <v>Úprava křižovatky ulic Střední a Vnitřní</v>
      </c>
    </row>
    <row r="22" spans="1:55" ht="12.75" customHeight="1" x14ac:dyDescent="0.2">
      <c r="A22" s="129" t="s">
        <v>450</v>
      </c>
      <c r="B22" s="130"/>
      <c r="C22" s="131"/>
      <c r="D22" s="131"/>
      <c r="E22" s="131"/>
      <c r="F22" s="131"/>
      <c r="G22" s="132"/>
      <c r="H22" s="133" t="s">
        <v>76</v>
      </c>
      <c r="I22" s="32"/>
      <c r="J22" s="32"/>
    </row>
    <row r="23" spans="1:55" ht="12.75" customHeight="1" x14ac:dyDescent="0.2">
      <c r="A23" s="127" t="s">
        <v>50</v>
      </c>
      <c r="B23" s="125" t="s">
        <v>51</v>
      </c>
      <c r="C23" s="124"/>
      <c r="D23" s="124"/>
      <c r="E23" s="124"/>
      <c r="F23" s="124"/>
      <c r="G23" s="126"/>
      <c r="H23" s="214">
        <f>'SO 101 101 Pol'!F8</f>
        <v>0</v>
      </c>
      <c r="I23" s="32"/>
      <c r="J23" s="32"/>
    </row>
    <row r="24" spans="1:55" ht="12.75" customHeight="1" x14ac:dyDescent="0.2">
      <c r="A24" s="127" t="s">
        <v>52</v>
      </c>
      <c r="B24" s="125" t="s">
        <v>53</v>
      </c>
      <c r="C24" s="124"/>
      <c r="D24" s="124"/>
      <c r="E24" s="124"/>
      <c r="F24" s="124"/>
      <c r="G24" s="126"/>
      <c r="H24" s="214">
        <f>'SO 101 101 Pol'!F84</f>
        <v>0</v>
      </c>
      <c r="I24" s="32"/>
      <c r="J24" s="32"/>
    </row>
    <row r="25" spans="1:55" ht="12.75" customHeight="1" x14ac:dyDescent="0.2">
      <c r="A25" s="127" t="s">
        <v>54</v>
      </c>
      <c r="B25" s="125" t="s">
        <v>55</v>
      </c>
      <c r="C25" s="124"/>
      <c r="D25" s="124"/>
      <c r="E25" s="124"/>
      <c r="F25" s="124"/>
      <c r="G25" s="126"/>
      <c r="H25" s="214">
        <f>'SO 101 101 Pol'!F91</f>
        <v>0</v>
      </c>
      <c r="I25" s="32"/>
      <c r="J25" s="32"/>
    </row>
    <row r="26" spans="1:55" ht="12.75" customHeight="1" x14ac:dyDescent="0.2">
      <c r="A26" s="127" t="s">
        <v>56</v>
      </c>
      <c r="B26" s="125" t="s">
        <v>55</v>
      </c>
      <c r="C26" s="124"/>
      <c r="D26" s="124"/>
      <c r="E26" s="124"/>
      <c r="F26" s="124"/>
      <c r="G26" s="126"/>
      <c r="H26" s="214">
        <f>'SO 101 101 Pol'!F134</f>
        <v>0</v>
      </c>
      <c r="I26" s="32"/>
      <c r="J26" s="32"/>
    </row>
    <row r="27" spans="1:55" ht="12.75" customHeight="1" x14ac:dyDescent="0.2">
      <c r="A27" s="127" t="s">
        <v>57</v>
      </c>
      <c r="B27" s="125" t="s">
        <v>58</v>
      </c>
      <c r="C27" s="124"/>
      <c r="D27" s="124"/>
      <c r="E27" s="124"/>
      <c r="F27" s="124"/>
      <c r="G27" s="126"/>
      <c r="H27" s="214">
        <f>'SO 101 101 Pol'!F198</f>
        <v>0</v>
      </c>
      <c r="I27" s="32"/>
      <c r="J27" s="32"/>
    </row>
    <row r="28" spans="1:55" ht="12.75" customHeight="1" x14ac:dyDescent="0.2">
      <c r="A28" s="127" t="s">
        <v>59</v>
      </c>
      <c r="B28" s="125" t="s">
        <v>60</v>
      </c>
      <c r="C28" s="124"/>
      <c r="D28" s="124"/>
      <c r="E28" s="124"/>
      <c r="F28" s="124"/>
      <c r="G28" s="126"/>
      <c r="H28" s="214">
        <f>'SO 101 101 Pol'!F234</f>
        <v>0</v>
      </c>
      <c r="I28" s="32"/>
      <c r="J28" s="32"/>
    </row>
    <row r="29" spans="1:55" ht="12.75" customHeight="1" x14ac:dyDescent="0.2">
      <c r="A29" s="127" t="s">
        <v>61</v>
      </c>
      <c r="B29" s="125" t="s">
        <v>62</v>
      </c>
      <c r="C29" s="124"/>
      <c r="D29" s="124"/>
      <c r="E29" s="124"/>
      <c r="F29" s="124"/>
      <c r="G29" s="126"/>
      <c r="H29" s="214">
        <f>'SO 101 101 Pol'!F267</f>
        <v>0</v>
      </c>
      <c r="I29" s="32"/>
      <c r="J29" s="32"/>
    </row>
    <row r="30" spans="1:55" ht="12.75" customHeight="1" x14ac:dyDescent="0.2">
      <c r="A30" s="127" t="s">
        <v>63</v>
      </c>
      <c r="B30" s="125" t="s">
        <v>64</v>
      </c>
      <c r="C30" s="124"/>
      <c r="D30" s="124"/>
      <c r="E30" s="124"/>
      <c r="F30" s="124"/>
      <c r="G30" s="126"/>
      <c r="H30" s="214">
        <f>'SO 101 101 Pol'!F279</f>
        <v>0</v>
      </c>
      <c r="I30" s="32"/>
      <c r="J30" s="32"/>
    </row>
    <row r="31" spans="1:55" ht="12.75" customHeight="1" x14ac:dyDescent="0.2">
      <c r="A31" s="127" t="s">
        <v>65</v>
      </c>
      <c r="B31" s="125" t="s">
        <v>66</v>
      </c>
      <c r="C31" s="124"/>
      <c r="D31" s="124"/>
      <c r="E31" s="124"/>
      <c r="F31" s="124"/>
      <c r="G31" s="126"/>
      <c r="H31" s="214">
        <f>'SO 101 101 Pol'!F283</f>
        <v>0</v>
      </c>
      <c r="I31" s="32"/>
      <c r="J31" s="32"/>
    </row>
    <row r="32" spans="1:55" ht="12.75" customHeight="1" x14ac:dyDescent="0.2">
      <c r="A32" s="127" t="s">
        <v>67</v>
      </c>
      <c r="B32" s="125" t="s">
        <v>68</v>
      </c>
      <c r="C32" s="124"/>
      <c r="D32" s="124"/>
      <c r="E32" s="124"/>
      <c r="F32" s="124"/>
      <c r="G32" s="126"/>
      <c r="H32" s="214">
        <f>'SO 101 101 Pol'!F295</f>
        <v>0</v>
      </c>
      <c r="I32" s="32"/>
      <c r="J32" s="32"/>
    </row>
    <row r="33" spans="1:10" ht="12.75" customHeight="1" x14ac:dyDescent="0.2">
      <c r="A33" s="127" t="s">
        <v>69</v>
      </c>
      <c r="B33" s="125" t="s">
        <v>70</v>
      </c>
      <c r="C33" s="124"/>
      <c r="D33" s="124"/>
      <c r="E33" s="124"/>
      <c r="F33" s="124"/>
      <c r="G33" s="126"/>
      <c r="H33" s="214">
        <f>'SO 101 101 Pol'!F314</f>
        <v>0</v>
      </c>
      <c r="I33" s="32"/>
      <c r="J33" s="32"/>
    </row>
    <row r="34" spans="1:10" ht="12.75" customHeight="1" thickBot="1" x14ac:dyDescent="0.25">
      <c r="A34" s="134"/>
      <c r="B34" s="135" t="s">
        <v>451</v>
      </c>
      <c r="C34" s="136"/>
      <c r="D34" s="137" t="str">
        <f>D21</f>
        <v>101</v>
      </c>
      <c r="E34" s="136"/>
      <c r="F34" s="136"/>
      <c r="G34" s="138"/>
      <c r="H34" s="215">
        <f>SUM(H23:H33)</f>
        <v>0</v>
      </c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G5bRPjckjOM6vkESqwm6INuuifPNYryvZX5zpweNwlqljSAdAs2tMdP7hKK8Zic05sB+6V6m+UBhYJ5OKWfVuQ==" saltValue="F6XpfExm3Ul5irPeSyVrKQ==" spinCount="100000" sheet="1" objects="1" scenarios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77" workbookViewId="0">
      <selection activeCell="F298" sqref="F298"/>
    </sheetView>
  </sheetViews>
  <sheetFormatPr defaultRowHeight="12.75" outlineLevelRow="1" x14ac:dyDescent="0.2"/>
  <cols>
    <col min="1" max="1" width="4.140625" customWidth="1"/>
    <col min="2" max="2" width="14.42578125" style="8" customWidth="1"/>
    <col min="3" max="3" width="63.5703125" style="8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10" max="18" width="0" hidden="1" customWidth="1"/>
    <col min="29" max="41" width="0" hidden="1" customWidth="1"/>
    <col min="52" max="52" width="112.42578125" customWidth="1"/>
    <col min="53" max="53" width="98.7109375" customWidth="1"/>
  </cols>
  <sheetData>
    <row r="1" spans="1:60" ht="16.5" thickBot="1" x14ac:dyDescent="0.3">
      <c r="A1" s="409" t="s">
        <v>79</v>
      </c>
      <c r="B1" s="409"/>
      <c r="C1" s="410"/>
      <c r="D1" s="409"/>
      <c r="E1" s="409"/>
      <c r="F1" s="409"/>
      <c r="G1" s="409"/>
      <c r="AC1" t="s">
        <v>82</v>
      </c>
    </row>
    <row r="2" spans="1:60" ht="13.5" thickTop="1" x14ac:dyDescent="0.2">
      <c r="A2" s="145" t="s">
        <v>29</v>
      </c>
      <c r="B2" s="149" t="s">
        <v>40</v>
      </c>
      <c r="C2" s="164" t="s">
        <v>41</v>
      </c>
      <c r="D2" s="147"/>
      <c r="E2" s="146"/>
      <c r="F2" s="146"/>
      <c r="G2" s="148"/>
    </row>
    <row r="3" spans="1:60" x14ac:dyDescent="0.2">
      <c r="A3" s="143" t="s">
        <v>30</v>
      </c>
      <c r="B3" s="150" t="s">
        <v>43</v>
      </c>
      <c r="C3" s="165" t="s">
        <v>44</v>
      </c>
      <c r="D3" s="142"/>
      <c r="E3" s="141"/>
      <c r="F3" s="141"/>
      <c r="G3" s="144"/>
      <c r="AC3" s="8" t="s">
        <v>72</v>
      </c>
    </row>
    <row r="4" spans="1:60" ht="13.5" thickBot="1" x14ac:dyDescent="0.25">
      <c r="A4" s="151" t="s">
        <v>31</v>
      </c>
      <c r="B4" s="152" t="s">
        <v>77</v>
      </c>
      <c r="C4" s="166" t="s">
        <v>44</v>
      </c>
      <c r="D4" s="153"/>
      <c r="E4" s="154"/>
      <c r="F4" s="154"/>
      <c r="G4" s="155"/>
    </row>
    <row r="5" spans="1:60" ht="14.25" thickTop="1" thickBot="1" x14ac:dyDescent="0.25">
      <c r="C5" s="167"/>
      <c r="D5" s="140"/>
      <c r="F5" s="216"/>
      <c r="AN5">
        <v>15</v>
      </c>
      <c r="AO5">
        <v>21</v>
      </c>
    </row>
    <row r="6" spans="1:60" ht="27" thickTop="1" thickBot="1" x14ac:dyDescent="0.25">
      <c r="A6" s="156" t="s">
        <v>32</v>
      </c>
      <c r="B6" s="159" t="s">
        <v>33</v>
      </c>
      <c r="C6" s="168" t="s">
        <v>34</v>
      </c>
      <c r="D6" s="158" t="s">
        <v>35</v>
      </c>
      <c r="E6" s="157" t="s">
        <v>36</v>
      </c>
      <c r="F6" s="160" t="s">
        <v>37</v>
      </c>
      <c r="G6" s="156" t="s">
        <v>38</v>
      </c>
      <c r="H6" s="204" t="s">
        <v>80</v>
      </c>
      <c r="I6" s="169" t="s">
        <v>81</v>
      </c>
      <c r="J6" s="54"/>
      <c r="AN6">
        <f>SUMIF(AM8:AM325,AN5,G8:G325)</f>
        <v>0</v>
      </c>
      <c r="AO6">
        <f>SUMIF(AM8:AM325,AO5,G8:G325)</f>
        <v>0</v>
      </c>
    </row>
    <row r="7" spans="1:60" x14ac:dyDescent="0.2">
      <c r="A7" s="205"/>
      <c r="B7" s="206" t="s">
        <v>83</v>
      </c>
      <c r="C7" s="411" t="s">
        <v>84</v>
      </c>
      <c r="D7" s="412"/>
      <c r="E7" s="413"/>
      <c r="F7" s="414"/>
      <c r="G7" s="414"/>
      <c r="H7" s="207"/>
      <c r="I7" s="208"/>
    </row>
    <row r="8" spans="1:60" x14ac:dyDescent="0.2">
      <c r="A8" s="199" t="s">
        <v>85</v>
      </c>
      <c r="B8" s="170" t="s">
        <v>50</v>
      </c>
      <c r="C8" s="193" t="s">
        <v>51</v>
      </c>
      <c r="D8" s="174"/>
      <c r="E8" s="178"/>
      <c r="F8" s="415">
        <f>SUM(G9:G83)</f>
        <v>0</v>
      </c>
      <c r="G8" s="416"/>
      <c r="H8" s="182"/>
      <c r="I8" s="202"/>
      <c r="AE8" t="s">
        <v>86</v>
      </c>
    </row>
    <row r="9" spans="1:60" outlineLevel="1" x14ac:dyDescent="0.2">
      <c r="A9" s="200"/>
      <c r="B9" s="417" t="s">
        <v>87</v>
      </c>
      <c r="C9" s="418"/>
      <c r="D9" s="419"/>
      <c r="E9" s="420"/>
      <c r="F9" s="421"/>
      <c r="G9" s="422"/>
      <c r="H9" s="183"/>
      <c r="I9" s="20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00"/>
      <c r="B10" s="423" t="s">
        <v>88</v>
      </c>
      <c r="C10" s="424"/>
      <c r="D10" s="425"/>
      <c r="E10" s="426"/>
      <c r="F10" s="427"/>
      <c r="G10" s="428"/>
      <c r="H10" s="183"/>
      <c r="I10" s="20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89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01">
        <v>1</v>
      </c>
      <c r="B11" s="171" t="s">
        <v>90</v>
      </c>
      <c r="C11" s="194" t="s">
        <v>91</v>
      </c>
      <c r="D11" s="175" t="s">
        <v>92</v>
      </c>
      <c r="E11" s="179">
        <v>40.4</v>
      </c>
      <c r="F11" s="185"/>
      <c r="G11" s="184">
        <f>ROUND(E11*F11,2)</f>
        <v>0</v>
      </c>
      <c r="H11" s="183" t="s">
        <v>93</v>
      </c>
      <c r="I11" s="203" t="s">
        <v>94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95</v>
      </c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00"/>
      <c r="B12" s="172"/>
      <c r="C12" s="195" t="s">
        <v>96</v>
      </c>
      <c r="D12" s="176"/>
      <c r="E12" s="180">
        <v>40.4</v>
      </c>
      <c r="F12" s="184"/>
      <c r="G12" s="184"/>
      <c r="H12" s="183"/>
      <c r="I12" s="203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00"/>
      <c r="B13" s="172"/>
      <c r="C13" s="195" t="s">
        <v>97</v>
      </c>
      <c r="D13" s="176"/>
      <c r="E13" s="180"/>
      <c r="F13" s="184"/>
      <c r="G13" s="184"/>
      <c r="H13" s="183"/>
      <c r="I13" s="203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00"/>
      <c r="B14" s="423" t="s">
        <v>98</v>
      </c>
      <c r="C14" s="424"/>
      <c r="D14" s="425"/>
      <c r="E14" s="426"/>
      <c r="F14" s="427"/>
      <c r="G14" s="428"/>
      <c r="H14" s="183"/>
      <c r="I14" s="203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>
        <v>0</v>
      </c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00"/>
      <c r="B15" s="423" t="s">
        <v>99</v>
      </c>
      <c r="C15" s="424"/>
      <c r="D15" s="425"/>
      <c r="E15" s="426"/>
      <c r="F15" s="427"/>
      <c r="G15" s="428"/>
      <c r="H15" s="183"/>
      <c r="I15" s="20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89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00"/>
      <c r="B16" s="423" t="s">
        <v>100</v>
      </c>
      <c r="C16" s="424"/>
      <c r="D16" s="425"/>
      <c r="E16" s="426"/>
      <c r="F16" s="427"/>
      <c r="G16" s="428"/>
      <c r="H16" s="183"/>
      <c r="I16" s="203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>
        <v>1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01">
        <v>2</v>
      </c>
      <c r="B17" s="171" t="s">
        <v>101</v>
      </c>
      <c r="C17" s="194" t="s">
        <v>102</v>
      </c>
      <c r="D17" s="175" t="s">
        <v>92</v>
      </c>
      <c r="E17" s="179">
        <v>267</v>
      </c>
      <c r="F17" s="185"/>
      <c r="G17" s="184">
        <f>ROUND(E17*F17,2)</f>
        <v>0</v>
      </c>
      <c r="H17" s="183" t="s">
        <v>93</v>
      </c>
      <c r="I17" s="203" t="s">
        <v>94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95</v>
      </c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00"/>
      <c r="B18" s="172"/>
      <c r="C18" s="195" t="s">
        <v>103</v>
      </c>
      <c r="D18" s="176"/>
      <c r="E18" s="180">
        <v>267</v>
      </c>
      <c r="F18" s="184"/>
      <c r="G18" s="184"/>
      <c r="H18" s="183"/>
      <c r="I18" s="203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00"/>
      <c r="B19" s="172"/>
      <c r="C19" s="195" t="s">
        <v>104</v>
      </c>
      <c r="D19" s="176"/>
      <c r="E19" s="180"/>
      <c r="F19" s="184"/>
      <c r="G19" s="184"/>
      <c r="H19" s="183"/>
      <c r="I19" s="203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00"/>
      <c r="B20" s="423" t="s">
        <v>105</v>
      </c>
      <c r="C20" s="424"/>
      <c r="D20" s="425"/>
      <c r="E20" s="426"/>
      <c r="F20" s="427"/>
      <c r="G20" s="428"/>
      <c r="H20" s="183"/>
      <c r="I20" s="203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>
        <v>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00"/>
      <c r="B21" s="423" t="s">
        <v>106</v>
      </c>
      <c r="C21" s="424"/>
      <c r="D21" s="425"/>
      <c r="E21" s="426"/>
      <c r="F21" s="427"/>
      <c r="G21" s="428"/>
      <c r="H21" s="183"/>
      <c r="I21" s="203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89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01">
        <v>3</v>
      </c>
      <c r="B22" s="171" t="s">
        <v>107</v>
      </c>
      <c r="C22" s="194" t="s">
        <v>108</v>
      </c>
      <c r="D22" s="175" t="s">
        <v>92</v>
      </c>
      <c r="E22" s="179">
        <v>267</v>
      </c>
      <c r="F22" s="185"/>
      <c r="G22" s="184">
        <f>ROUND(E22*F22,2)</f>
        <v>0</v>
      </c>
      <c r="H22" s="183" t="s">
        <v>93</v>
      </c>
      <c r="I22" s="203" t="s">
        <v>94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95</v>
      </c>
      <c r="AF22" s="32"/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00"/>
      <c r="B23" s="172"/>
      <c r="C23" s="195" t="s">
        <v>109</v>
      </c>
      <c r="D23" s="176"/>
      <c r="E23" s="180">
        <v>267</v>
      </c>
      <c r="F23" s="184"/>
      <c r="G23" s="184"/>
      <c r="H23" s="183"/>
      <c r="I23" s="203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00"/>
      <c r="B24" s="423" t="s">
        <v>110</v>
      </c>
      <c r="C24" s="424"/>
      <c r="D24" s="425"/>
      <c r="E24" s="426"/>
      <c r="F24" s="427"/>
      <c r="G24" s="428"/>
      <c r="H24" s="183"/>
      <c r="I24" s="203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>
        <v>0</v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01">
        <v>4</v>
      </c>
      <c r="B25" s="171" t="s">
        <v>111</v>
      </c>
      <c r="C25" s="194" t="s">
        <v>112</v>
      </c>
      <c r="D25" s="175" t="s">
        <v>92</v>
      </c>
      <c r="E25" s="179">
        <v>267</v>
      </c>
      <c r="F25" s="185"/>
      <c r="G25" s="184">
        <f>ROUND(E25*F25,2)</f>
        <v>0</v>
      </c>
      <c r="H25" s="183" t="s">
        <v>93</v>
      </c>
      <c r="I25" s="203" t="s">
        <v>94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 t="s">
        <v>95</v>
      </c>
      <c r="AF25" s="32"/>
      <c r="AG25" s="32"/>
      <c r="AH25" s="32"/>
      <c r="AI25" s="32"/>
      <c r="AJ25" s="32"/>
      <c r="AK25" s="32"/>
      <c r="AL25" s="32"/>
      <c r="AM25" s="32">
        <v>21</v>
      </c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00"/>
      <c r="B26" s="172"/>
      <c r="C26" s="195" t="s">
        <v>109</v>
      </c>
      <c r="D26" s="176"/>
      <c r="E26" s="180">
        <v>267</v>
      </c>
      <c r="F26" s="184"/>
      <c r="G26" s="184"/>
      <c r="H26" s="183"/>
      <c r="I26" s="203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00"/>
      <c r="B27" s="423" t="s">
        <v>113</v>
      </c>
      <c r="C27" s="424"/>
      <c r="D27" s="425"/>
      <c r="E27" s="426"/>
      <c r="F27" s="427"/>
      <c r="G27" s="428"/>
      <c r="H27" s="183"/>
      <c r="I27" s="203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>
        <v>0</v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ht="22.5" outlineLevel="1" x14ac:dyDescent="0.2">
      <c r="A28" s="200"/>
      <c r="B28" s="423" t="s">
        <v>114</v>
      </c>
      <c r="C28" s="424"/>
      <c r="D28" s="425"/>
      <c r="E28" s="426"/>
      <c r="F28" s="427"/>
      <c r="G28" s="428"/>
      <c r="H28" s="183"/>
      <c r="I28" s="203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 t="s">
        <v>89</v>
      </c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163" t="str">
        <f>B28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28" s="32"/>
      <c r="BB28" s="32"/>
      <c r="BC28" s="32"/>
      <c r="BD28" s="32"/>
      <c r="BE28" s="32"/>
      <c r="BF28" s="32"/>
      <c r="BG28" s="32"/>
      <c r="BH28" s="32"/>
    </row>
    <row r="29" spans="1:60" ht="22.5" outlineLevel="1" x14ac:dyDescent="0.2">
      <c r="A29" s="201">
        <v>5</v>
      </c>
      <c r="B29" s="171" t="s">
        <v>115</v>
      </c>
      <c r="C29" s="194" t="s">
        <v>116</v>
      </c>
      <c r="D29" s="175" t="s">
        <v>117</v>
      </c>
      <c r="E29" s="179">
        <v>1470</v>
      </c>
      <c r="F29" s="185"/>
      <c r="G29" s="184">
        <f>ROUND(E29*F29,2)</f>
        <v>0</v>
      </c>
      <c r="H29" s="183" t="s">
        <v>118</v>
      </c>
      <c r="I29" s="203" t="s">
        <v>94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95</v>
      </c>
      <c r="AF29" s="32"/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00"/>
      <c r="B30" s="172"/>
      <c r="C30" s="195" t="s">
        <v>119</v>
      </c>
      <c r="D30" s="176"/>
      <c r="E30" s="180">
        <v>1470</v>
      </c>
      <c r="F30" s="184"/>
      <c r="G30" s="184"/>
      <c r="H30" s="183"/>
      <c r="I30" s="203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200"/>
      <c r="B31" s="172"/>
      <c r="C31" s="195" t="s">
        <v>104</v>
      </c>
      <c r="D31" s="176"/>
      <c r="E31" s="180"/>
      <c r="F31" s="184"/>
      <c r="G31" s="184"/>
      <c r="H31" s="183"/>
      <c r="I31" s="203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00"/>
      <c r="B32" s="423" t="s">
        <v>120</v>
      </c>
      <c r="C32" s="424"/>
      <c r="D32" s="425"/>
      <c r="E32" s="426"/>
      <c r="F32" s="427"/>
      <c r="G32" s="428"/>
      <c r="H32" s="183"/>
      <c r="I32" s="20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>
        <v>0</v>
      </c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00"/>
      <c r="B33" s="423" t="s">
        <v>121</v>
      </c>
      <c r="C33" s="424"/>
      <c r="D33" s="425"/>
      <c r="E33" s="426"/>
      <c r="F33" s="427"/>
      <c r="G33" s="428"/>
      <c r="H33" s="183"/>
      <c r="I33" s="20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 t="s">
        <v>89</v>
      </c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00"/>
      <c r="B34" s="423" t="s">
        <v>122</v>
      </c>
      <c r="C34" s="424"/>
      <c r="D34" s="425"/>
      <c r="E34" s="426"/>
      <c r="F34" s="427"/>
      <c r="G34" s="428"/>
      <c r="H34" s="183"/>
      <c r="I34" s="203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>
        <v>1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01">
        <v>6</v>
      </c>
      <c r="B35" s="171" t="s">
        <v>123</v>
      </c>
      <c r="C35" s="194" t="s">
        <v>124</v>
      </c>
      <c r="D35" s="175" t="s">
        <v>117</v>
      </c>
      <c r="E35" s="179">
        <v>280</v>
      </c>
      <c r="F35" s="185"/>
      <c r="G35" s="184">
        <f>ROUND(E35*F35,2)</f>
        <v>0</v>
      </c>
      <c r="H35" s="183" t="s">
        <v>118</v>
      </c>
      <c r="I35" s="203" t="s">
        <v>94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 t="s">
        <v>95</v>
      </c>
      <c r="AF35" s="32"/>
      <c r="AG35" s="32"/>
      <c r="AH35" s="32"/>
      <c r="AI35" s="32"/>
      <c r="AJ35" s="32"/>
      <c r="AK35" s="32"/>
      <c r="AL35" s="32"/>
      <c r="AM35" s="32">
        <v>21</v>
      </c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00"/>
      <c r="B36" s="172"/>
      <c r="C36" s="195" t="s">
        <v>125</v>
      </c>
      <c r="D36" s="176"/>
      <c r="E36" s="180">
        <v>280</v>
      </c>
      <c r="F36" s="184"/>
      <c r="G36" s="184"/>
      <c r="H36" s="183"/>
      <c r="I36" s="203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00"/>
      <c r="B37" s="172"/>
      <c r="C37" s="195" t="s">
        <v>104</v>
      </c>
      <c r="D37" s="176"/>
      <c r="E37" s="180"/>
      <c r="F37" s="184"/>
      <c r="G37" s="184"/>
      <c r="H37" s="183"/>
      <c r="I37" s="203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200"/>
      <c r="B38" s="423" t="s">
        <v>126</v>
      </c>
      <c r="C38" s="424"/>
      <c r="D38" s="425"/>
      <c r="E38" s="426"/>
      <c r="F38" s="427"/>
      <c r="G38" s="428"/>
      <c r="H38" s="183"/>
      <c r="I38" s="203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0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201">
        <v>7</v>
      </c>
      <c r="B39" s="171" t="s">
        <v>127</v>
      </c>
      <c r="C39" s="194" t="s">
        <v>128</v>
      </c>
      <c r="D39" s="175" t="s">
        <v>117</v>
      </c>
      <c r="E39" s="179">
        <v>280</v>
      </c>
      <c r="F39" s="185"/>
      <c r="G39" s="184">
        <f>ROUND(E39*F39,2)</f>
        <v>0</v>
      </c>
      <c r="H39" s="183" t="s">
        <v>118</v>
      </c>
      <c r="I39" s="203" t="s">
        <v>94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95</v>
      </c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00"/>
      <c r="B40" s="172"/>
      <c r="C40" s="195" t="s">
        <v>129</v>
      </c>
      <c r="D40" s="176"/>
      <c r="E40" s="180">
        <v>280</v>
      </c>
      <c r="F40" s="184"/>
      <c r="G40" s="184"/>
      <c r="H40" s="183"/>
      <c r="I40" s="203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00"/>
      <c r="B41" s="172"/>
      <c r="C41" s="195" t="s">
        <v>104</v>
      </c>
      <c r="D41" s="176"/>
      <c r="E41" s="180"/>
      <c r="F41" s="184"/>
      <c r="G41" s="184"/>
      <c r="H41" s="183"/>
      <c r="I41" s="203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00"/>
      <c r="B42" s="423" t="s">
        <v>130</v>
      </c>
      <c r="C42" s="424"/>
      <c r="D42" s="425"/>
      <c r="E42" s="426"/>
      <c r="F42" s="427"/>
      <c r="G42" s="428"/>
      <c r="H42" s="183"/>
      <c r="I42" s="203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>
        <v>0</v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200"/>
      <c r="B43" s="423" t="s">
        <v>131</v>
      </c>
      <c r="C43" s="424"/>
      <c r="D43" s="425"/>
      <c r="E43" s="426"/>
      <c r="F43" s="427"/>
      <c r="G43" s="428"/>
      <c r="H43" s="183"/>
      <c r="I43" s="203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 t="s">
        <v>89</v>
      </c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01">
        <v>8</v>
      </c>
      <c r="B44" s="171" t="s">
        <v>132</v>
      </c>
      <c r="C44" s="194" t="s">
        <v>133</v>
      </c>
      <c r="D44" s="175" t="s">
        <v>134</v>
      </c>
      <c r="E44" s="179">
        <v>315</v>
      </c>
      <c r="F44" s="185"/>
      <c r="G44" s="184">
        <f>ROUND(E44*F44,2)</f>
        <v>0</v>
      </c>
      <c r="H44" s="183" t="s">
        <v>118</v>
      </c>
      <c r="I44" s="203" t="s">
        <v>94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 t="s">
        <v>95</v>
      </c>
      <c r="AF44" s="32"/>
      <c r="AG44" s="32"/>
      <c r="AH44" s="32"/>
      <c r="AI44" s="32"/>
      <c r="AJ44" s="32"/>
      <c r="AK44" s="32"/>
      <c r="AL44" s="32"/>
      <c r="AM44" s="32">
        <v>21</v>
      </c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00"/>
      <c r="B45" s="172"/>
      <c r="C45" s="195" t="s">
        <v>135</v>
      </c>
      <c r="D45" s="176"/>
      <c r="E45" s="180">
        <v>315</v>
      </c>
      <c r="F45" s="184"/>
      <c r="G45" s="184"/>
      <c r="H45" s="183"/>
      <c r="I45" s="203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00"/>
      <c r="B46" s="172"/>
      <c r="C46" s="195" t="s">
        <v>136</v>
      </c>
      <c r="D46" s="176"/>
      <c r="E46" s="180"/>
      <c r="F46" s="184"/>
      <c r="G46" s="184"/>
      <c r="H46" s="183"/>
      <c r="I46" s="203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00"/>
      <c r="B47" s="423" t="s">
        <v>137</v>
      </c>
      <c r="C47" s="424"/>
      <c r="D47" s="425"/>
      <c r="E47" s="426"/>
      <c r="F47" s="427"/>
      <c r="G47" s="428"/>
      <c r="H47" s="183"/>
      <c r="I47" s="203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>
        <v>0</v>
      </c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ht="22.5" outlineLevel="1" x14ac:dyDescent="0.2">
      <c r="A48" s="200"/>
      <c r="B48" s="423" t="s">
        <v>138</v>
      </c>
      <c r="C48" s="424"/>
      <c r="D48" s="425"/>
      <c r="E48" s="426"/>
      <c r="F48" s="427"/>
      <c r="G48" s="428"/>
      <c r="H48" s="183"/>
      <c r="I48" s="203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 t="s">
        <v>89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163" t="str">
        <f>B48</f>
        <v>nebo vybourání otvorů průřezové plochy přes 4 m2 ve zdivu z betonu prostého, včetně pomocného lešení o výšce podlahy do 1900 mm a pro zatížení do 1,5 kPa  (150 kg/m2),</v>
      </c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201">
        <v>9</v>
      </c>
      <c r="B49" s="171" t="s">
        <v>139</v>
      </c>
      <c r="C49" s="194" t="s">
        <v>140</v>
      </c>
      <c r="D49" s="175" t="s">
        <v>92</v>
      </c>
      <c r="E49" s="179">
        <v>1.5</v>
      </c>
      <c r="F49" s="185"/>
      <c r="G49" s="184">
        <f>ROUND(E49*F49,2)</f>
        <v>0</v>
      </c>
      <c r="H49" s="183" t="s">
        <v>141</v>
      </c>
      <c r="I49" s="203" t="s">
        <v>94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 t="s">
        <v>95</v>
      </c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">
      <c r="A50" s="200"/>
      <c r="B50" s="172"/>
      <c r="C50" s="195" t="s">
        <v>142</v>
      </c>
      <c r="D50" s="176"/>
      <c r="E50" s="180">
        <v>1.5</v>
      </c>
      <c r="F50" s="184"/>
      <c r="G50" s="184"/>
      <c r="H50" s="183"/>
      <c r="I50" s="203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00"/>
      <c r="B51" s="172"/>
      <c r="C51" s="195" t="s">
        <v>104</v>
      </c>
      <c r="D51" s="176"/>
      <c r="E51" s="180"/>
      <c r="F51" s="184"/>
      <c r="G51" s="184"/>
      <c r="H51" s="183"/>
      <c r="I51" s="203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00"/>
      <c r="B52" s="423" t="s">
        <v>143</v>
      </c>
      <c r="C52" s="424"/>
      <c r="D52" s="425"/>
      <c r="E52" s="426"/>
      <c r="F52" s="427"/>
      <c r="G52" s="428"/>
      <c r="H52" s="183"/>
      <c r="I52" s="203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>
        <v>0</v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ht="22.5" outlineLevel="1" x14ac:dyDescent="0.2">
      <c r="A53" s="200"/>
      <c r="B53" s="423" t="s">
        <v>144</v>
      </c>
      <c r="C53" s="424"/>
      <c r="D53" s="425"/>
      <c r="E53" s="426"/>
      <c r="F53" s="427"/>
      <c r="G53" s="428"/>
      <c r="H53" s="183"/>
      <c r="I53" s="203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 t="s">
        <v>89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163" t="str">
        <f>B53</f>
        <v>s vykopávkou potřebného pracovního prostoru a s jeho zahrnutím výkopkem, s odklizením vytěžené dřevní hmoty na vzdálenost do 50 m na hromady nebo s naložením na dopravní prostředek pro všechny sklony území,</v>
      </c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201">
        <v>10</v>
      </c>
      <c r="B54" s="171" t="s">
        <v>145</v>
      </c>
      <c r="C54" s="194" t="s">
        <v>146</v>
      </c>
      <c r="D54" s="175" t="s">
        <v>147</v>
      </c>
      <c r="E54" s="179">
        <v>1</v>
      </c>
      <c r="F54" s="185"/>
      <c r="G54" s="184">
        <f>ROUND(E54*F54,2)</f>
        <v>0</v>
      </c>
      <c r="H54" s="183" t="s">
        <v>93</v>
      </c>
      <c r="I54" s="203" t="s">
        <v>94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 t="s">
        <v>95</v>
      </c>
      <c r="AF54" s="32"/>
      <c r="AG54" s="32"/>
      <c r="AH54" s="32"/>
      <c r="AI54" s="32"/>
      <c r="AJ54" s="32"/>
      <c r="AK54" s="32"/>
      <c r="AL54" s="32"/>
      <c r="AM54" s="32">
        <v>21</v>
      </c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200"/>
      <c r="B55" s="172"/>
      <c r="C55" s="195" t="s">
        <v>148</v>
      </c>
      <c r="D55" s="176"/>
      <c r="E55" s="180">
        <v>1</v>
      </c>
      <c r="F55" s="184"/>
      <c r="G55" s="184"/>
      <c r="H55" s="183"/>
      <c r="I55" s="203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00"/>
      <c r="B56" s="172"/>
      <c r="C56" s="195" t="s">
        <v>104</v>
      </c>
      <c r="D56" s="176"/>
      <c r="E56" s="180"/>
      <c r="F56" s="184"/>
      <c r="G56" s="184"/>
      <c r="H56" s="183"/>
      <c r="I56" s="203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200"/>
      <c r="B57" s="423" t="s">
        <v>149</v>
      </c>
      <c r="C57" s="424"/>
      <c r="D57" s="425"/>
      <c r="E57" s="426"/>
      <c r="F57" s="427"/>
      <c r="G57" s="428"/>
      <c r="H57" s="183"/>
      <c r="I57" s="203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>
        <v>0</v>
      </c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">
      <c r="A58" s="200"/>
      <c r="B58" s="423" t="s">
        <v>150</v>
      </c>
      <c r="C58" s="424"/>
      <c r="D58" s="425"/>
      <c r="E58" s="426"/>
      <c r="F58" s="427"/>
      <c r="G58" s="428"/>
      <c r="H58" s="183"/>
      <c r="I58" s="203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 t="s">
        <v>89</v>
      </c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A59" s="201">
        <v>11</v>
      </c>
      <c r="B59" s="171" t="s">
        <v>151</v>
      </c>
      <c r="C59" s="194" t="s">
        <v>152</v>
      </c>
      <c r="D59" s="175" t="s">
        <v>147</v>
      </c>
      <c r="E59" s="179">
        <v>1</v>
      </c>
      <c r="F59" s="185"/>
      <c r="G59" s="184">
        <f>ROUND(E59*F59,2)</f>
        <v>0</v>
      </c>
      <c r="H59" s="183" t="s">
        <v>93</v>
      </c>
      <c r="I59" s="203" t="s">
        <v>94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 t="s">
        <v>95</v>
      </c>
      <c r="AF59" s="32"/>
      <c r="AG59" s="32"/>
      <c r="AH59" s="32"/>
      <c r="AI59" s="32"/>
      <c r="AJ59" s="32"/>
      <c r="AK59" s="32"/>
      <c r="AL59" s="32"/>
      <c r="AM59" s="32">
        <v>21</v>
      </c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00"/>
      <c r="B60" s="172"/>
      <c r="C60" s="195" t="s">
        <v>153</v>
      </c>
      <c r="D60" s="176"/>
      <c r="E60" s="180">
        <v>1</v>
      </c>
      <c r="F60" s="184"/>
      <c r="G60" s="184"/>
      <c r="H60" s="183"/>
      <c r="I60" s="203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00"/>
      <c r="B61" s="423" t="s">
        <v>154</v>
      </c>
      <c r="C61" s="424"/>
      <c r="D61" s="425"/>
      <c r="E61" s="426"/>
      <c r="F61" s="427"/>
      <c r="G61" s="428"/>
      <c r="H61" s="183"/>
      <c r="I61" s="203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>
        <v>1</v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01">
        <v>12</v>
      </c>
      <c r="B62" s="171" t="s">
        <v>155</v>
      </c>
      <c r="C62" s="194" t="s">
        <v>156</v>
      </c>
      <c r="D62" s="175" t="s">
        <v>147</v>
      </c>
      <c r="E62" s="179">
        <v>1</v>
      </c>
      <c r="F62" s="185"/>
      <c r="G62" s="184">
        <f>ROUND(E62*F62,2)</f>
        <v>0</v>
      </c>
      <c r="H62" s="183" t="s">
        <v>93</v>
      </c>
      <c r="I62" s="203" t="s">
        <v>94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 t="s">
        <v>95</v>
      </c>
      <c r="AF62" s="32"/>
      <c r="AG62" s="32"/>
      <c r="AH62" s="32"/>
      <c r="AI62" s="32"/>
      <c r="AJ62" s="32"/>
      <c r="AK62" s="32"/>
      <c r="AL62" s="32"/>
      <c r="AM62" s="32">
        <v>21</v>
      </c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200"/>
      <c r="B63" s="172"/>
      <c r="C63" s="195" t="s">
        <v>153</v>
      </c>
      <c r="D63" s="176"/>
      <c r="E63" s="180">
        <v>1</v>
      </c>
      <c r="F63" s="184"/>
      <c r="G63" s="184"/>
      <c r="H63" s="183"/>
      <c r="I63" s="203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">
      <c r="A64" s="200"/>
      <c r="B64" s="423" t="s">
        <v>157</v>
      </c>
      <c r="C64" s="424"/>
      <c r="D64" s="425"/>
      <c r="E64" s="426"/>
      <c r="F64" s="427"/>
      <c r="G64" s="428"/>
      <c r="H64" s="183"/>
      <c r="I64" s="203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>
        <v>0</v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00"/>
      <c r="B65" s="423" t="s">
        <v>158</v>
      </c>
      <c r="C65" s="424"/>
      <c r="D65" s="425"/>
      <c r="E65" s="426"/>
      <c r="F65" s="427"/>
      <c r="G65" s="428"/>
      <c r="H65" s="183"/>
      <c r="I65" s="203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 t="s">
        <v>89</v>
      </c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201">
        <v>13</v>
      </c>
      <c r="B66" s="171" t="s">
        <v>159</v>
      </c>
      <c r="C66" s="194" t="s">
        <v>160</v>
      </c>
      <c r="D66" s="175" t="s">
        <v>117</v>
      </c>
      <c r="E66" s="179">
        <v>274</v>
      </c>
      <c r="F66" s="185"/>
      <c r="G66" s="184">
        <f>ROUND(E66*F66,2)</f>
        <v>0</v>
      </c>
      <c r="H66" s="183" t="s">
        <v>93</v>
      </c>
      <c r="I66" s="203" t="s">
        <v>94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 t="s">
        <v>95</v>
      </c>
      <c r="AF66" s="32"/>
      <c r="AG66" s="32"/>
      <c r="AH66" s="32"/>
      <c r="AI66" s="32"/>
      <c r="AJ66" s="32"/>
      <c r="AK66" s="32"/>
      <c r="AL66" s="32"/>
      <c r="AM66" s="32">
        <v>21</v>
      </c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00"/>
      <c r="B67" s="172"/>
      <c r="C67" s="195" t="s">
        <v>161</v>
      </c>
      <c r="D67" s="176"/>
      <c r="E67" s="180">
        <v>274</v>
      </c>
      <c r="F67" s="184"/>
      <c r="G67" s="184"/>
      <c r="H67" s="183"/>
      <c r="I67" s="203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200"/>
      <c r="B68" s="423" t="s">
        <v>105</v>
      </c>
      <c r="C68" s="424"/>
      <c r="D68" s="425"/>
      <c r="E68" s="426"/>
      <c r="F68" s="427"/>
      <c r="G68" s="428"/>
      <c r="H68" s="183"/>
      <c r="I68" s="203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>
        <v>0</v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">
      <c r="A69" s="200"/>
      <c r="B69" s="423" t="s">
        <v>106</v>
      </c>
      <c r="C69" s="424"/>
      <c r="D69" s="425"/>
      <c r="E69" s="426"/>
      <c r="F69" s="427"/>
      <c r="G69" s="428"/>
      <c r="H69" s="183"/>
      <c r="I69" s="203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 t="s">
        <v>89</v>
      </c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01">
        <v>14</v>
      </c>
      <c r="B70" s="171" t="s">
        <v>162</v>
      </c>
      <c r="C70" s="194" t="s">
        <v>163</v>
      </c>
      <c r="D70" s="175" t="s">
        <v>92</v>
      </c>
      <c r="E70" s="179">
        <v>38.9</v>
      </c>
      <c r="F70" s="185"/>
      <c r="G70" s="184">
        <f>ROUND(E70*F70,2)</f>
        <v>0</v>
      </c>
      <c r="H70" s="183" t="s">
        <v>93</v>
      </c>
      <c r="I70" s="203" t="s">
        <v>94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 t="s">
        <v>95</v>
      </c>
      <c r="AF70" s="32"/>
      <c r="AG70" s="32"/>
      <c r="AH70" s="32"/>
      <c r="AI70" s="32"/>
      <c r="AJ70" s="32"/>
      <c r="AK70" s="32"/>
      <c r="AL70" s="32"/>
      <c r="AM70" s="32">
        <v>21</v>
      </c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">
      <c r="A71" s="200"/>
      <c r="B71" s="172"/>
      <c r="C71" s="195" t="s">
        <v>164</v>
      </c>
      <c r="D71" s="176"/>
      <c r="E71" s="180"/>
      <c r="F71" s="184"/>
      <c r="G71" s="184"/>
      <c r="H71" s="183"/>
      <c r="I71" s="203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">
      <c r="A72" s="200"/>
      <c r="B72" s="172"/>
      <c r="C72" s="195" t="s">
        <v>165</v>
      </c>
      <c r="D72" s="176"/>
      <c r="E72" s="180">
        <v>38.9</v>
      </c>
      <c r="F72" s="184"/>
      <c r="G72" s="184"/>
      <c r="H72" s="183"/>
      <c r="I72" s="203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00"/>
      <c r="B73" s="423" t="s">
        <v>166</v>
      </c>
      <c r="C73" s="424"/>
      <c r="D73" s="425"/>
      <c r="E73" s="426"/>
      <c r="F73" s="427"/>
      <c r="G73" s="428"/>
      <c r="H73" s="183"/>
      <c r="I73" s="203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>
        <v>0</v>
      </c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00"/>
      <c r="B74" s="423" t="s">
        <v>167</v>
      </c>
      <c r="C74" s="424"/>
      <c r="D74" s="425"/>
      <c r="E74" s="426"/>
      <c r="F74" s="427"/>
      <c r="G74" s="428"/>
      <c r="H74" s="183"/>
      <c r="I74" s="203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>
        <v>1</v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">
      <c r="A75" s="201">
        <v>15</v>
      </c>
      <c r="B75" s="171" t="s">
        <v>168</v>
      </c>
      <c r="C75" s="194" t="s">
        <v>169</v>
      </c>
      <c r="D75" s="175" t="s">
        <v>92</v>
      </c>
      <c r="E75" s="179">
        <v>38.9</v>
      </c>
      <c r="F75" s="185"/>
      <c r="G75" s="184">
        <f>ROUND(E75*F75,2)</f>
        <v>0</v>
      </c>
      <c r="H75" s="183" t="s">
        <v>93</v>
      </c>
      <c r="I75" s="203" t="s">
        <v>94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 t="s">
        <v>95</v>
      </c>
      <c r="AF75" s="32"/>
      <c r="AG75" s="32"/>
      <c r="AH75" s="32"/>
      <c r="AI75" s="32"/>
      <c r="AJ75" s="32"/>
      <c r="AK75" s="32"/>
      <c r="AL75" s="32"/>
      <c r="AM75" s="32">
        <v>21</v>
      </c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200"/>
      <c r="B76" s="172"/>
      <c r="C76" s="195" t="s">
        <v>164</v>
      </c>
      <c r="D76" s="176"/>
      <c r="E76" s="180"/>
      <c r="F76" s="184"/>
      <c r="G76" s="184"/>
      <c r="H76" s="183"/>
      <c r="I76" s="203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200"/>
      <c r="B77" s="172"/>
      <c r="C77" s="195" t="s">
        <v>165</v>
      </c>
      <c r="D77" s="176"/>
      <c r="E77" s="180">
        <v>38.9</v>
      </c>
      <c r="F77" s="184"/>
      <c r="G77" s="184"/>
      <c r="H77" s="183"/>
      <c r="I77" s="203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200"/>
      <c r="B78" s="423" t="s">
        <v>170</v>
      </c>
      <c r="C78" s="424"/>
      <c r="D78" s="425"/>
      <c r="E78" s="426"/>
      <c r="F78" s="427"/>
      <c r="G78" s="428"/>
      <c r="H78" s="183"/>
      <c r="I78" s="203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>
        <v>0</v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 x14ac:dyDescent="0.2">
      <c r="A79" s="201">
        <v>16</v>
      </c>
      <c r="B79" s="171" t="s">
        <v>171</v>
      </c>
      <c r="C79" s="194" t="s">
        <v>172</v>
      </c>
      <c r="D79" s="175" t="s">
        <v>117</v>
      </c>
      <c r="E79" s="179">
        <v>259</v>
      </c>
      <c r="F79" s="185"/>
      <c r="G79" s="184">
        <f>ROUND(E79*F79,2)</f>
        <v>0</v>
      </c>
      <c r="H79" s="183" t="s">
        <v>173</v>
      </c>
      <c r="I79" s="203" t="s">
        <v>174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 t="s">
        <v>95</v>
      </c>
      <c r="AF79" s="32"/>
      <c r="AG79" s="32"/>
      <c r="AH79" s="32"/>
      <c r="AI79" s="32"/>
      <c r="AJ79" s="32"/>
      <c r="AK79" s="32"/>
      <c r="AL79" s="32"/>
      <c r="AM79" s="32">
        <v>21</v>
      </c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 x14ac:dyDescent="0.2">
      <c r="A80" s="200"/>
      <c r="B80" s="172"/>
      <c r="C80" s="195" t="s">
        <v>175</v>
      </c>
      <c r="D80" s="176"/>
      <c r="E80" s="180">
        <v>259</v>
      </c>
      <c r="F80" s="184"/>
      <c r="G80" s="184"/>
      <c r="H80" s="183"/>
      <c r="I80" s="203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">
      <c r="A81" s="200"/>
      <c r="B81" s="423" t="s">
        <v>176</v>
      </c>
      <c r="C81" s="424"/>
      <c r="D81" s="425"/>
      <c r="E81" s="426"/>
      <c r="F81" s="427"/>
      <c r="G81" s="428"/>
      <c r="H81" s="183"/>
      <c r="I81" s="203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>
        <v>0</v>
      </c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">
      <c r="A82" s="201">
        <v>17</v>
      </c>
      <c r="B82" s="171" t="s">
        <v>177</v>
      </c>
      <c r="C82" s="194" t="s">
        <v>178</v>
      </c>
      <c r="D82" s="175" t="s">
        <v>117</v>
      </c>
      <c r="E82" s="179">
        <v>3288</v>
      </c>
      <c r="F82" s="185"/>
      <c r="G82" s="184">
        <f>ROUND(E82*F82,2)</f>
        <v>0</v>
      </c>
      <c r="H82" s="183" t="s">
        <v>179</v>
      </c>
      <c r="I82" s="203" t="s">
        <v>174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 t="s">
        <v>95</v>
      </c>
      <c r="AF82" s="32"/>
      <c r="AG82" s="32"/>
      <c r="AH82" s="32"/>
      <c r="AI82" s="32"/>
      <c r="AJ82" s="32"/>
      <c r="AK82" s="32"/>
      <c r="AL82" s="32"/>
      <c r="AM82" s="32">
        <v>21</v>
      </c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 x14ac:dyDescent="0.2">
      <c r="A83" s="200"/>
      <c r="B83" s="172"/>
      <c r="C83" s="195" t="s">
        <v>180</v>
      </c>
      <c r="D83" s="176"/>
      <c r="E83" s="180">
        <v>3288</v>
      </c>
      <c r="F83" s="184"/>
      <c r="G83" s="184"/>
      <c r="H83" s="183"/>
      <c r="I83" s="203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x14ac:dyDescent="0.2">
      <c r="A84" s="199" t="s">
        <v>85</v>
      </c>
      <c r="B84" s="170" t="s">
        <v>52</v>
      </c>
      <c r="C84" s="193" t="s">
        <v>53</v>
      </c>
      <c r="D84" s="174"/>
      <c r="E84" s="178"/>
      <c r="F84" s="429">
        <f>SUM(G85:G90)</f>
        <v>0</v>
      </c>
      <c r="G84" s="430"/>
      <c r="H84" s="182"/>
      <c r="I84" s="202"/>
      <c r="AE84" t="s">
        <v>86</v>
      </c>
    </row>
    <row r="85" spans="1:60" outlineLevel="1" x14ac:dyDescent="0.2">
      <c r="A85" s="200"/>
      <c r="B85" s="417" t="s">
        <v>181</v>
      </c>
      <c r="C85" s="418"/>
      <c r="D85" s="419"/>
      <c r="E85" s="420"/>
      <c r="F85" s="421"/>
      <c r="G85" s="422"/>
      <c r="H85" s="183"/>
      <c r="I85" s="203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>
        <v>0</v>
      </c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">
      <c r="A86" s="200"/>
      <c r="B86" s="423" t="s">
        <v>182</v>
      </c>
      <c r="C86" s="424"/>
      <c r="D86" s="425"/>
      <c r="E86" s="426"/>
      <c r="F86" s="427"/>
      <c r="G86" s="428"/>
      <c r="H86" s="183"/>
      <c r="I86" s="203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 t="s">
        <v>89</v>
      </c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 x14ac:dyDescent="0.2">
      <c r="A87" s="201">
        <v>18</v>
      </c>
      <c r="B87" s="171" t="s">
        <v>183</v>
      </c>
      <c r="C87" s="194" t="s">
        <v>184</v>
      </c>
      <c r="D87" s="175" t="s">
        <v>147</v>
      </c>
      <c r="E87" s="179">
        <v>94</v>
      </c>
      <c r="F87" s="185"/>
      <c r="G87" s="184">
        <f>ROUND(E87*F87,2)</f>
        <v>0</v>
      </c>
      <c r="H87" s="183" t="s">
        <v>185</v>
      </c>
      <c r="I87" s="203" t="s">
        <v>94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 t="s">
        <v>95</v>
      </c>
      <c r="AF87" s="32"/>
      <c r="AG87" s="32"/>
      <c r="AH87" s="32"/>
      <c r="AI87" s="32"/>
      <c r="AJ87" s="32"/>
      <c r="AK87" s="32"/>
      <c r="AL87" s="32"/>
      <c r="AM87" s="32">
        <v>21</v>
      </c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 x14ac:dyDescent="0.2">
      <c r="A88" s="200"/>
      <c r="B88" s="172"/>
      <c r="C88" s="195" t="s">
        <v>186</v>
      </c>
      <c r="D88" s="176"/>
      <c r="E88" s="180">
        <v>94</v>
      </c>
      <c r="F88" s="184"/>
      <c r="G88" s="184"/>
      <c r="H88" s="183"/>
      <c r="I88" s="203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ht="22.5" outlineLevel="1" x14ac:dyDescent="0.2">
      <c r="A89" s="201">
        <v>19</v>
      </c>
      <c r="B89" s="171" t="s">
        <v>187</v>
      </c>
      <c r="C89" s="194" t="s">
        <v>188</v>
      </c>
      <c r="D89" s="175" t="s">
        <v>147</v>
      </c>
      <c r="E89" s="179">
        <v>94</v>
      </c>
      <c r="F89" s="185"/>
      <c r="G89" s="184">
        <f>ROUND(E89*F89,2)</f>
        <v>0</v>
      </c>
      <c r="H89" s="183" t="s">
        <v>189</v>
      </c>
      <c r="I89" s="203" t="s">
        <v>94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 t="s">
        <v>95</v>
      </c>
      <c r="AF89" s="32"/>
      <c r="AG89" s="32"/>
      <c r="AH89" s="32"/>
      <c r="AI89" s="32"/>
      <c r="AJ89" s="32"/>
      <c r="AK89" s="32"/>
      <c r="AL89" s="32"/>
      <c r="AM89" s="32">
        <v>21</v>
      </c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 x14ac:dyDescent="0.2">
      <c r="A90" s="200"/>
      <c r="B90" s="172"/>
      <c r="C90" s="195" t="s">
        <v>190</v>
      </c>
      <c r="D90" s="176"/>
      <c r="E90" s="180">
        <v>94</v>
      </c>
      <c r="F90" s="184"/>
      <c r="G90" s="184"/>
      <c r="H90" s="183"/>
      <c r="I90" s="203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x14ac:dyDescent="0.2">
      <c r="A91" s="199" t="s">
        <v>85</v>
      </c>
      <c r="B91" s="170" t="s">
        <v>54</v>
      </c>
      <c r="C91" s="193" t="s">
        <v>55</v>
      </c>
      <c r="D91" s="174"/>
      <c r="E91" s="178"/>
      <c r="F91" s="429">
        <f>SUM(G92:G133)</f>
        <v>0</v>
      </c>
      <c r="G91" s="430"/>
      <c r="H91" s="182"/>
      <c r="I91" s="202"/>
      <c r="AE91" t="s">
        <v>86</v>
      </c>
    </row>
    <row r="92" spans="1:60" outlineLevel="1" x14ac:dyDescent="0.2">
      <c r="A92" s="200"/>
      <c r="B92" s="417" t="s">
        <v>191</v>
      </c>
      <c r="C92" s="418"/>
      <c r="D92" s="419"/>
      <c r="E92" s="420"/>
      <c r="F92" s="421"/>
      <c r="G92" s="422"/>
      <c r="H92" s="183"/>
      <c r="I92" s="203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>
        <v>0</v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">
      <c r="A93" s="201">
        <v>20</v>
      </c>
      <c r="B93" s="171" t="s">
        <v>192</v>
      </c>
      <c r="C93" s="194" t="s">
        <v>193</v>
      </c>
      <c r="D93" s="175" t="s">
        <v>117</v>
      </c>
      <c r="E93" s="179">
        <v>1503</v>
      </c>
      <c r="F93" s="185"/>
      <c r="G93" s="184">
        <f>ROUND(E93*F93,2)</f>
        <v>0</v>
      </c>
      <c r="H93" s="183" t="s">
        <v>118</v>
      </c>
      <c r="I93" s="203" t="s">
        <v>94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 t="s">
        <v>95</v>
      </c>
      <c r="AF93" s="32"/>
      <c r="AG93" s="32"/>
      <c r="AH93" s="32"/>
      <c r="AI93" s="32"/>
      <c r="AJ93" s="32"/>
      <c r="AK93" s="32"/>
      <c r="AL93" s="32"/>
      <c r="AM93" s="32">
        <v>21</v>
      </c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">
      <c r="A94" s="200"/>
      <c r="B94" s="172"/>
      <c r="C94" s="195" t="s">
        <v>194</v>
      </c>
      <c r="D94" s="176"/>
      <c r="E94" s="180"/>
      <c r="F94" s="184"/>
      <c r="G94" s="184"/>
      <c r="H94" s="183"/>
      <c r="I94" s="203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 x14ac:dyDescent="0.2">
      <c r="A95" s="200"/>
      <c r="B95" s="172"/>
      <c r="C95" s="195" t="s">
        <v>195</v>
      </c>
      <c r="D95" s="176"/>
      <c r="E95" s="180"/>
      <c r="F95" s="184"/>
      <c r="G95" s="184"/>
      <c r="H95" s="183"/>
      <c r="I95" s="203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 x14ac:dyDescent="0.2">
      <c r="A96" s="200"/>
      <c r="B96" s="172"/>
      <c r="C96" s="195" t="s">
        <v>196</v>
      </c>
      <c r="D96" s="176"/>
      <c r="E96" s="180">
        <v>1503</v>
      </c>
      <c r="F96" s="184"/>
      <c r="G96" s="184"/>
      <c r="H96" s="183"/>
      <c r="I96" s="203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 x14ac:dyDescent="0.2">
      <c r="A97" s="200"/>
      <c r="B97" s="423" t="s">
        <v>197</v>
      </c>
      <c r="C97" s="424"/>
      <c r="D97" s="425"/>
      <c r="E97" s="426"/>
      <c r="F97" s="427"/>
      <c r="G97" s="428"/>
      <c r="H97" s="183"/>
      <c r="I97" s="203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>
        <v>0</v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201">
        <v>21</v>
      </c>
      <c r="B98" s="171" t="s">
        <v>198</v>
      </c>
      <c r="C98" s="194" t="s">
        <v>199</v>
      </c>
      <c r="D98" s="175" t="s">
        <v>117</v>
      </c>
      <c r="E98" s="179">
        <v>1503</v>
      </c>
      <c r="F98" s="185"/>
      <c r="G98" s="184">
        <f>ROUND(E98*F98,2)</f>
        <v>0</v>
      </c>
      <c r="H98" s="183" t="s">
        <v>118</v>
      </c>
      <c r="I98" s="203" t="s">
        <v>94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 t="s">
        <v>95</v>
      </c>
      <c r="AF98" s="32"/>
      <c r="AG98" s="32"/>
      <c r="AH98" s="32"/>
      <c r="AI98" s="32"/>
      <c r="AJ98" s="32"/>
      <c r="AK98" s="32"/>
      <c r="AL98" s="32"/>
      <c r="AM98" s="32">
        <v>21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 x14ac:dyDescent="0.2">
      <c r="A99" s="200"/>
      <c r="B99" s="172"/>
      <c r="C99" s="195" t="s">
        <v>194</v>
      </c>
      <c r="D99" s="176"/>
      <c r="E99" s="180"/>
      <c r="F99" s="184"/>
      <c r="G99" s="184"/>
      <c r="H99" s="183"/>
      <c r="I99" s="203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200"/>
      <c r="B100" s="172"/>
      <c r="C100" s="195" t="s">
        <v>200</v>
      </c>
      <c r="D100" s="176"/>
      <c r="E100" s="180"/>
      <c r="F100" s="184"/>
      <c r="G100" s="184"/>
      <c r="H100" s="183"/>
      <c r="I100" s="203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200"/>
      <c r="B101" s="172"/>
      <c r="C101" s="195" t="s">
        <v>201</v>
      </c>
      <c r="D101" s="176"/>
      <c r="E101" s="180">
        <v>1503</v>
      </c>
      <c r="F101" s="184"/>
      <c r="G101" s="184"/>
      <c r="H101" s="183"/>
      <c r="I101" s="203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200"/>
      <c r="B102" s="423" t="s">
        <v>202</v>
      </c>
      <c r="C102" s="424"/>
      <c r="D102" s="425"/>
      <c r="E102" s="426"/>
      <c r="F102" s="427"/>
      <c r="G102" s="428"/>
      <c r="H102" s="183"/>
      <c r="I102" s="203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>
        <v>0</v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 x14ac:dyDescent="0.2">
      <c r="A103" s="200"/>
      <c r="B103" s="423" t="s">
        <v>203</v>
      </c>
      <c r="C103" s="424"/>
      <c r="D103" s="425"/>
      <c r="E103" s="426"/>
      <c r="F103" s="427"/>
      <c r="G103" s="428"/>
      <c r="H103" s="183"/>
      <c r="I103" s="203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 t="s">
        <v>89</v>
      </c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201">
        <v>22</v>
      </c>
      <c r="B104" s="171" t="s">
        <v>204</v>
      </c>
      <c r="C104" s="194" t="s">
        <v>205</v>
      </c>
      <c r="D104" s="175" t="s">
        <v>117</v>
      </c>
      <c r="E104" s="179">
        <v>1503</v>
      </c>
      <c r="F104" s="185"/>
      <c r="G104" s="184">
        <f>ROUND(E104*F104,2)</f>
        <v>0</v>
      </c>
      <c r="H104" s="183" t="s">
        <v>118</v>
      </c>
      <c r="I104" s="203" t="s">
        <v>94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 t="s">
        <v>95</v>
      </c>
      <c r="AF104" s="32"/>
      <c r="AG104" s="32"/>
      <c r="AH104" s="32"/>
      <c r="AI104" s="32"/>
      <c r="AJ104" s="32"/>
      <c r="AK104" s="32"/>
      <c r="AL104" s="32"/>
      <c r="AM104" s="32">
        <v>21</v>
      </c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200"/>
      <c r="B105" s="172"/>
      <c r="C105" s="195" t="s">
        <v>194</v>
      </c>
      <c r="D105" s="176"/>
      <c r="E105" s="180"/>
      <c r="F105" s="184"/>
      <c r="G105" s="184"/>
      <c r="H105" s="183"/>
      <c r="I105" s="203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">
      <c r="A106" s="200"/>
      <c r="B106" s="172"/>
      <c r="C106" s="195" t="s">
        <v>206</v>
      </c>
      <c r="D106" s="176"/>
      <c r="E106" s="180"/>
      <c r="F106" s="184"/>
      <c r="G106" s="184"/>
      <c r="H106" s="183"/>
      <c r="I106" s="203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 x14ac:dyDescent="0.2">
      <c r="A107" s="200"/>
      <c r="B107" s="172"/>
      <c r="C107" s="195" t="s">
        <v>207</v>
      </c>
      <c r="D107" s="176"/>
      <c r="E107" s="180">
        <v>1503</v>
      </c>
      <c r="F107" s="184"/>
      <c r="G107" s="184"/>
      <c r="H107" s="183"/>
      <c r="I107" s="203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 x14ac:dyDescent="0.2">
      <c r="A108" s="200"/>
      <c r="B108" s="423" t="s">
        <v>197</v>
      </c>
      <c r="C108" s="424"/>
      <c r="D108" s="425"/>
      <c r="E108" s="426"/>
      <c r="F108" s="427"/>
      <c r="G108" s="428"/>
      <c r="H108" s="183"/>
      <c r="I108" s="203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>
        <v>0</v>
      </c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 x14ac:dyDescent="0.2">
      <c r="A109" s="201">
        <v>23</v>
      </c>
      <c r="B109" s="171" t="s">
        <v>208</v>
      </c>
      <c r="C109" s="194" t="s">
        <v>209</v>
      </c>
      <c r="D109" s="175" t="s">
        <v>117</v>
      </c>
      <c r="E109" s="179">
        <v>1503</v>
      </c>
      <c r="F109" s="185"/>
      <c r="G109" s="184">
        <f>ROUND(E109*F109,2)</f>
        <v>0</v>
      </c>
      <c r="H109" s="183" t="s">
        <v>118</v>
      </c>
      <c r="I109" s="203" t="s">
        <v>94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 t="s">
        <v>95</v>
      </c>
      <c r="AF109" s="32"/>
      <c r="AG109" s="32"/>
      <c r="AH109" s="32"/>
      <c r="AI109" s="32"/>
      <c r="AJ109" s="32"/>
      <c r="AK109" s="32"/>
      <c r="AL109" s="32"/>
      <c r="AM109" s="32">
        <v>21</v>
      </c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">
      <c r="A110" s="200"/>
      <c r="B110" s="172"/>
      <c r="C110" s="195" t="s">
        <v>194</v>
      </c>
      <c r="D110" s="176"/>
      <c r="E110" s="180"/>
      <c r="F110" s="184"/>
      <c r="G110" s="184"/>
      <c r="H110" s="183"/>
      <c r="I110" s="203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 x14ac:dyDescent="0.2">
      <c r="A111" s="200"/>
      <c r="B111" s="172"/>
      <c r="C111" s="195" t="s">
        <v>200</v>
      </c>
      <c r="D111" s="176"/>
      <c r="E111" s="180"/>
      <c r="F111" s="184"/>
      <c r="G111" s="184"/>
      <c r="H111" s="183"/>
      <c r="I111" s="203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 x14ac:dyDescent="0.2">
      <c r="A112" s="200"/>
      <c r="B112" s="172"/>
      <c r="C112" s="195" t="s">
        <v>210</v>
      </c>
      <c r="D112" s="176"/>
      <c r="E112" s="180">
        <v>1503</v>
      </c>
      <c r="F112" s="184"/>
      <c r="G112" s="184"/>
      <c r="H112" s="183"/>
      <c r="I112" s="203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 x14ac:dyDescent="0.2">
      <c r="A113" s="200"/>
      <c r="B113" s="423" t="s">
        <v>211</v>
      </c>
      <c r="C113" s="424"/>
      <c r="D113" s="425"/>
      <c r="E113" s="426"/>
      <c r="F113" s="427"/>
      <c r="G113" s="428"/>
      <c r="H113" s="183"/>
      <c r="I113" s="203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>
        <v>0</v>
      </c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">
      <c r="A114" s="200"/>
      <c r="B114" s="423" t="s">
        <v>212</v>
      </c>
      <c r="C114" s="424"/>
      <c r="D114" s="425"/>
      <c r="E114" s="426"/>
      <c r="F114" s="427"/>
      <c r="G114" s="428"/>
      <c r="H114" s="183"/>
      <c r="I114" s="203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 t="s">
        <v>89</v>
      </c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 x14ac:dyDescent="0.2">
      <c r="A115" s="201">
        <v>24</v>
      </c>
      <c r="B115" s="171" t="s">
        <v>213</v>
      </c>
      <c r="C115" s="194" t="s">
        <v>214</v>
      </c>
      <c r="D115" s="175" t="s">
        <v>117</v>
      </c>
      <c r="E115" s="179">
        <v>1503</v>
      </c>
      <c r="F115" s="185"/>
      <c r="G115" s="184">
        <f>ROUND(E115*F115,2)</f>
        <v>0</v>
      </c>
      <c r="H115" s="183" t="s">
        <v>118</v>
      </c>
      <c r="I115" s="203" t="s">
        <v>94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 t="s">
        <v>95</v>
      </c>
      <c r="AF115" s="32"/>
      <c r="AG115" s="32"/>
      <c r="AH115" s="32"/>
      <c r="AI115" s="32"/>
      <c r="AJ115" s="32"/>
      <c r="AK115" s="32"/>
      <c r="AL115" s="32"/>
      <c r="AM115" s="32">
        <v>21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">
      <c r="A116" s="200"/>
      <c r="B116" s="172"/>
      <c r="C116" s="195" t="s">
        <v>194</v>
      </c>
      <c r="D116" s="176"/>
      <c r="E116" s="180"/>
      <c r="F116" s="184"/>
      <c r="G116" s="184"/>
      <c r="H116" s="183"/>
      <c r="I116" s="203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 x14ac:dyDescent="0.2">
      <c r="A117" s="200"/>
      <c r="B117" s="172"/>
      <c r="C117" s="195" t="s">
        <v>215</v>
      </c>
      <c r="D117" s="176"/>
      <c r="E117" s="180"/>
      <c r="F117" s="184"/>
      <c r="G117" s="184"/>
      <c r="H117" s="183"/>
      <c r="I117" s="203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 x14ac:dyDescent="0.2">
      <c r="A118" s="200"/>
      <c r="B118" s="172"/>
      <c r="C118" s="195" t="s">
        <v>216</v>
      </c>
      <c r="D118" s="176"/>
      <c r="E118" s="180">
        <v>1503</v>
      </c>
      <c r="F118" s="184"/>
      <c r="G118" s="184"/>
      <c r="H118" s="183"/>
      <c r="I118" s="203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">
      <c r="A119" s="200"/>
      <c r="B119" s="423" t="s">
        <v>217</v>
      </c>
      <c r="C119" s="424"/>
      <c r="D119" s="425"/>
      <c r="E119" s="426"/>
      <c r="F119" s="427"/>
      <c r="G119" s="428"/>
      <c r="H119" s="183"/>
      <c r="I119" s="203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>
        <v>0</v>
      </c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">
      <c r="A120" s="201">
        <v>25</v>
      </c>
      <c r="B120" s="171" t="s">
        <v>218</v>
      </c>
      <c r="C120" s="194" t="s">
        <v>219</v>
      </c>
      <c r="D120" s="175" t="s">
        <v>117</v>
      </c>
      <c r="E120" s="179">
        <v>1250</v>
      </c>
      <c r="F120" s="185"/>
      <c r="G120" s="184">
        <f>ROUND(E120*F120,2)</f>
        <v>0</v>
      </c>
      <c r="H120" s="183" t="s">
        <v>118</v>
      </c>
      <c r="I120" s="203" t="s">
        <v>94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 t="s">
        <v>95</v>
      </c>
      <c r="AF120" s="32"/>
      <c r="AG120" s="32"/>
      <c r="AH120" s="32"/>
      <c r="AI120" s="32"/>
      <c r="AJ120" s="32"/>
      <c r="AK120" s="32"/>
      <c r="AL120" s="32"/>
      <c r="AM120" s="32">
        <v>21</v>
      </c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">
      <c r="A121" s="200"/>
      <c r="B121" s="172"/>
      <c r="C121" s="195" t="s">
        <v>194</v>
      </c>
      <c r="D121" s="176"/>
      <c r="E121" s="180"/>
      <c r="F121" s="184"/>
      <c r="G121" s="184"/>
      <c r="H121" s="183"/>
      <c r="I121" s="203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 x14ac:dyDescent="0.2">
      <c r="A122" s="200"/>
      <c r="B122" s="172"/>
      <c r="C122" s="195" t="s">
        <v>220</v>
      </c>
      <c r="D122" s="176"/>
      <c r="E122" s="180"/>
      <c r="F122" s="184"/>
      <c r="G122" s="184"/>
      <c r="H122" s="183"/>
      <c r="I122" s="203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 x14ac:dyDescent="0.2">
      <c r="A123" s="200"/>
      <c r="B123" s="172"/>
      <c r="C123" s="195" t="s">
        <v>221</v>
      </c>
      <c r="D123" s="176"/>
      <c r="E123" s="180">
        <v>600</v>
      </c>
      <c r="F123" s="184"/>
      <c r="G123" s="184"/>
      <c r="H123" s="183"/>
      <c r="I123" s="203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">
      <c r="A124" s="200"/>
      <c r="B124" s="172"/>
      <c r="C124" s="195" t="s">
        <v>220</v>
      </c>
      <c r="D124" s="176"/>
      <c r="E124" s="180"/>
      <c r="F124" s="184"/>
      <c r="G124" s="184"/>
      <c r="H124" s="183"/>
      <c r="I124" s="203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">
      <c r="A125" s="200"/>
      <c r="B125" s="172"/>
      <c r="C125" s="195" t="s">
        <v>222</v>
      </c>
      <c r="D125" s="176"/>
      <c r="E125" s="180">
        <v>650</v>
      </c>
      <c r="F125" s="184"/>
      <c r="G125" s="184"/>
      <c r="H125" s="183"/>
      <c r="I125" s="203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">
      <c r="A126" s="200"/>
      <c r="B126" s="423" t="s">
        <v>223</v>
      </c>
      <c r="C126" s="424"/>
      <c r="D126" s="425"/>
      <c r="E126" s="426"/>
      <c r="F126" s="427"/>
      <c r="G126" s="428"/>
      <c r="H126" s="183"/>
      <c r="I126" s="203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>
        <v>0</v>
      </c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200"/>
      <c r="B127" s="423" t="s">
        <v>224</v>
      </c>
      <c r="C127" s="424"/>
      <c r="D127" s="425"/>
      <c r="E127" s="426"/>
      <c r="F127" s="427"/>
      <c r="G127" s="428"/>
      <c r="H127" s="183"/>
      <c r="I127" s="203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 t="s">
        <v>89</v>
      </c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 x14ac:dyDescent="0.2">
      <c r="A128" s="201">
        <v>26</v>
      </c>
      <c r="B128" s="171" t="s">
        <v>225</v>
      </c>
      <c r="C128" s="194" t="s">
        <v>226</v>
      </c>
      <c r="D128" s="175" t="s">
        <v>134</v>
      </c>
      <c r="E128" s="179">
        <v>30</v>
      </c>
      <c r="F128" s="185"/>
      <c r="G128" s="184">
        <f>ROUND(E128*F128,2)</f>
        <v>0</v>
      </c>
      <c r="H128" s="183" t="s">
        <v>227</v>
      </c>
      <c r="I128" s="203" t="s">
        <v>94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 t="s">
        <v>95</v>
      </c>
      <c r="AF128" s="32"/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">
      <c r="A129" s="200"/>
      <c r="B129" s="172"/>
      <c r="C129" s="195" t="s">
        <v>228</v>
      </c>
      <c r="D129" s="176"/>
      <c r="E129" s="180">
        <v>30</v>
      </c>
      <c r="F129" s="184"/>
      <c r="G129" s="184"/>
      <c r="H129" s="183"/>
      <c r="I129" s="203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 x14ac:dyDescent="0.2">
      <c r="A130" s="200"/>
      <c r="B130" s="423" t="s">
        <v>229</v>
      </c>
      <c r="C130" s="424"/>
      <c r="D130" s="425"/>
      <c r="E130" s="426"/>
      <c r="F130" s="427"/>
      <c r="G130" s="428"/>
      <c r="H130" s="183"/>
      <c r="I130" s="203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>
        <v>0</v>
      </c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">
      <c r="A131" s="200"/>
      <c r="B131" s="423" t="s">
        <v>230</v>
      </c>
      <c r="C131" s="424"/>
      <c r="D131" s="425"/>
      <c r="E131" s="426"/>
      <c r="F131" s="427"/>
      <c r="G131" s="428"/>
      <c r="H131" s="183"/>
      <c r="I131" s="203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 t="s">
        <v>89</v>
      </c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 x14ac:dyDescent="0.2">
      <c r="A132" s="201">
        <v>27</v>
      </c>
      <c r="B132" s="171" t="s">
        <v>231</v>
      </c>
      <c r="C132" s="194" t="s">
        <v>232</v>
      </c>
      <c r="D132" s="175" t="s">
        <v>134</v>
      </c>
      <c r="E132" s="179">
        <v>30</v>
      </c>
      <c r="F132" s="185"/>
      <c r="G132" s="184">
        <f>ROUND(E132*F132,2)</f>
        <v>0</v>
      </c>
      <c r="H132" s="183" t="s">
        <v>118</v>
      </c>
      <c r="I132" s="203" t="s">
        <v>94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 t="s">
        <v>95</v>
      </c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 x14ac:dyDescent="0.2">
      <c r="A133" s="200"/>
      <c r="B133" s="172"/>
      <c r="C133" s="195" t="s">
        <v>233</v>
      </c>
      <c r="D133" s="176"/>
      <c r="E133" s="180">
        <v>30</v>
      </c>
      <c r="F133" s="184"/>
      <c r="G133" s="184"/>
      <c r="H133" s="183"/>
      <c r="I133" s="203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x14ac:dyDescent="0.2">
      <c r="A134" s="199" t="s">
        <v>85</v>
      </c>
      <c r="B134" s="170" t="s">
        <v>56</v>
      </c>
      <c r="C134" s="193" t="s">
        <v>55</v>
      </c>
      <c r="D134" s="174"/>
      <c r="E134" s="178"/>
      <c r="F134" s="429">
        <f>SUM(G135:G197)</f>
        <v>0</v>
      </c>
      <c r="G134" s="430"/>
      <c r="H134" s="182"/>
      <c r="I134" s="202"/>
      <c r="AE134" t="s">
        <v>86</v>
      </c>
    </row>
    <row r="135" spans="1:60" outlineLevel="1" x14ac:dyDescent="0.2">
      <c r="A135" s="200"/>
      <c r="B135" s="417" t="s">
        <v>234</v>
      </c>
      <c r="C135" s="418"/>
      <c r="D135" s="419"/>
      <c r="E135" s="420"/>
      <c r="F135" s="421"/>
      <c r="G135" s="422"/>
      <c r="H135" s="183"/>
      <c r="I135" s="203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>
        <v>0</v>
      </c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ht="22.5" outlineLevel="1" x14ac:dyDescent="0.2">
      <c r="A136" s="200"/>
      <c r="B136" s="423" t="s">
        <v>235</v>
      </c>
      <c r="C136" s="424"/>
      <c r="D136" s="425"/>
      <c r="E136" s="426"/>
      <c r="F136" s="427"/>
      <c r="G136" s="428"/>
      <c r="H136" s="183"/>
      <c r="I136" s="203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 t="s">
        <v>89</v>
      </c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163" t="str">
        <f>B136</f>
        <v>s provedením lože z kameniva drceného, s vyplněním spár, s dvojitým hutněním a se smetením přebytečného materiálu na krajnici. S dodáním hmot pro lože a výplň spár.</v>
      </c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 x14ac:dyDescent="0.2">
      <c r="A137" s="201">
        <v>28</v>
      </c>
      <c r="B137" s="171" t="s">
        <v>236</v>
      </c>
      <c r="C137" s="194" t="s">
        <v>237</v>
      </c>
      <c r="D137" s="175" t="s">
        <v>117</v>
      </c>
      <c r="E137" s="179">
        <v>261</v>
      </c>
      <c r="F137" s="185"/>
      <c r="G137" s="184">
        <f>ROUND(E137*F137,2)</f>
        <v>0</v>
      </c>
      <c r="H137" s="183" t="s">
        <v>118</v>
      </c>
      <c r="I137" s="203" t="s">
        <v>94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 t="s">
        <v>95</v>
      </c>
      <c r="AF137" s="32"/>
      <c r="AG137" s="32"/>
      <c r="AH137" s="32"/>
      <c r="AI137" s="32"/>
      <c r="AJ137" s="32"/>
      <c r="AK137" s="32"/>
      <c r="AL137" s="32"/>
      <c r="AM137" s="32">
        <v>21</v>
      </c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 x14ac:dyDescent="0.2">
      <c r="A138" s="200"/>
      <c r="B138" s="172"/>
      <c r="C138" s="195" t="s">
        <v>238</v>
      </c>
      <c r="D138" s="176"/>
      <c r="E138" s="180"/>
      <c r="F138" s="184"/>
      <c r="G138" s="184"/>
      <c r="H138" s="183"/>
      <c r="I138" s="203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 x14ac:dyDescent="0.2">
      <c r="A139" s="200"/>
      <c r="B139" s="172"/>
      <c r="C139" s="195" t="s">
        <v>239</v>
      </c>
      <c r="D139" s="176"/>
      <c r="E139" s="180">
        <v>239</v>
      </c>
      <c r="F139" s="184"/>
      <c r="G139" s="184"/>
      <c r="H139" s="183"/>
      <c r="I139" s="203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 x14ac:dyDescent="0.2">
      <c r="A140" s="200"/>
      <c r="B140" s="172"/>
      <c r="C140" s="195" t="s">
        <v>240</v>
      </c>
      <c r="D140" s="176"/>
      <c r="E140" s="180">
        <v>22</v>
      </c>
      <c r="F140" s="184"/>
      <c r="G140" s="184"/>
      <c r="H140" s="183"/>
      <c r="I140" s="203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 x14ac:dyDescent="0.2">
      <c r="A141" s="200"/>
      <c r="B141" s="423" t="s">
        <v>241</v>
      </c>
      <c r="C141" s="424"/>
      <c r="D141" s="425"/>
      <c r="E141" s="426"/>
      <c r="F141" s="427"/>
      <c r="G141" s="428"/>
      <c r="H141" s="183"/>
      <c r="I141" s="203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>
        <v>1</v>
      </c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">
      <c r="A142" s="201">
        <v>29</v>
      </c>
      <c r="B142" s="171" t="s">
        <v>242</v>
      </c>
      <c r="C142" s="194" t="s">
        <v>243</v>
      </c>
      <c r="D142" s="175" t="s">
        <v>117</v>
      </c>
      <c r="E142" s="179">
        <v>261</v>
      </c>
      <c r="F142" s="185"/>
      <c r="G142" s="184">
        <f>ROUND(E142*F142,2)</f>
        <v>0</v>
      </c>
      <c r="H142" s="183" t="s">
        <v>118</v>
      </c>
      <c r="I142" s="203" t="s">
        <v>94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 t="s">
        <v>95</v>
      </c>
      <c r="AF142" s="32"/>
      <c r="AG142" s="32"/>
      <c r="AH142" s="32"/>
      <c r="AI142" s="32"/>
      <c r="AJ142" s="32"/>
      <c r="AK142" s="32"/>
      <c r="AL142" s="32"/>
      <c r="AM142" s="32">
        <v>21</v>
      </c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 x14ac:dyDescent="0.2">
      <c r="A143" s="200"/>
      <c r="B143" s="172"/>
      <c r="C143" s="195" t="s">
        <v>238</v>
      </c>
      <c r="D143" s="176"/>
      <c r="E143" s="180"/>
      <c r="F143" s="184"/>
      <c r="G143" s="184"/>
      <c r="H143" s="183"/>
      <c r="I143" s="203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 x14ac:dyDescent="0.2">
      <c r="A144" s="200"/>
      <c r="B144" s="172"/>
      <c r="C144" s="195" t="s">
        <v>239</v>
      </c>
      <c r="D144" s="176"/>
      <c r="E144" s="180">
        <v>239</v>
      </c>
      <c r="F144" s="184"/>
      <c r="G144" s="184"/>
      <c r="H144" s="183"/>
      <c r="I144" s="203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 x14ac:dyDescent="0.2">
      <c r="A145" s="200"/>
      <c r="B145" s="172"/>
      <c r="C145" s="195" t="s">
        <v>240</v>
      </c>
      <c r="D145" s="176"/>
      <c r="E145" s="180">
        <v>22</v>
      </c>
      <c r="F145" s="184"/>
      <c r="G145" s="184"/>
      <c r="H145" s="183"/>
      <c r="I145" s="203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ht="22.5" outlineLevel="1" x14ac:dyDescent="0.2">
      <c r="A146" s="201">
        <v>30</v>
      </c>
      <c r="B146" s="171" t="s">
        <v>244</v>
      </c>
      <c r="C146" s="194" t="s">
        <v>245</v>
      </c>
      <c r="D146" s="175" t="s">
        <v>117</v>
      </c>
      <c r="E146" s="179">
        <v>250.95</v>
      </c>
      <c r="F146" s="185"/>
      <c r="G146" s="184">
        <f>ROUND(E146*F146,2)</f>
        <v>0</v>
      </c>
      <c r="H146" s="183" t="s">
        <v>189</v>
      </c>
      <c r="I146" s="203" t="s">
        <v>94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 t="s">
        <v>95</v>
      </c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 x14ac:dyDescent="0.2">
      <c r="A147" s="200"/>
      <c r="B147" s="172"/>
      <c r="C147" s="195" t="s">
        <v>238</v>
      </c>
      <c r="D147" s="176"/>
      <c r="E147" s="180"/>
      <c r="F147" s="184"/>
      <c r="G147" s="184"/>
      <c r="H147" s="183"/>
      <c r="I147" s="203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">
      <c r="A148" s="200"/>
      <c r="B148" s="172"/>
      <c r="C148" s="195" t="s">
        <v>246</v>
      </c>
      <c r="D148" s="176"/>
      <c r="E148" s="180">
        <v>250.95</v>
      </c>
      <c r="F148" s="184"/>
      <c r="G148" s="184"/>
      <c r="H148" s="183"/>
      <c r="I148" s="203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ht="22.5" outlineLevel="1" x14ac:dyDescent="0.2">
      <c r="A149" s="201">
        <v>31</v>
      </c>
      <c r="B149" s="171" t="s">
        <v>247</v>
      </c>
      <c r="C149" s="194" t="s">
        <v>248</v>
      </c>
      <c r="D149" s="175" t="s">
        <v>117</v>
      </c>
      <c r="E149" s="179">
        <v>23.1</v>
      </c>
      <c r="F149" s="185"/>
      <c r="G149" s="184">
        <f>ROUND(E149*F149,2)</f>
        <v>0</v>
      </c>
      <c r="H149" s="183" t="s">
        <v>189</v>
      </c>
      <c r="I149" s="203" t="s">
        <v>94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95</v>
      </c>
      <c r="AF149" s="32"/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">
      <c r="A150" s="200"/>
      <c r="B150" s="172"/>
      <c r="C150" s="195" t="s">
        <v>238</v>
      </c>
      <c r="D150" s="176"/>
      <c r="E150" s="180"/>
      <c r="F150" s="184"/>
      <c r="G150" s="184"/>
      <c r="H150" s="183"/>
      <c r="I150" s="203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">
      <c r="A151" s="200"/>
      <c r="B151" s="172"/>
      <c r="C151" s="195" t="s">
        <v>249</v>
      </c>
      <c r="D151" s="176"/>
      <c r="E151" s="180">
        <v>23.1</v>
      </c>
      <c r="F151" s="184"/>
      <c r="G151" s="184"/>
      <c r="H151" s="183"/>
      <c r="I151" s="203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">
      <c r="A152" s="200"/>
      <c r="B152" s="423" t="s">
        <v>250</v>
      </c>
      <c r="C152" s="424"/>
      <c r="D152" s="425"/>
      <c r="E152" s="426"/>
      <c r="F152" s="427"/>
      <c r="G152" s="428"/>
      <c r="H152" s="183"/>
      <c r="I152" s="203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>
        <v>0</v>
      </c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 x14ac:dyDescent="0.2">
      <c r="A153" s="201">
        <v>32</v>
      </c>
      <c r="B153" s="171" t="s">
        <v>251</v>
      </c>
      <c r="C153" s="194" t="s">
        <v>252</v>
      </c>
      <c r="D153" s="175" t="s">
        <v>134</v>
      </c>
      <c r="E153" s="179">
        <v>80</v>
      </c>
      <c r="F153" s="185"/>
      <c r="G153" s="184">
        <f>ROUND(E153*F153,2)</f>
        <v>0</v>
      </c>
      <c r="H153" s="183" t="s">
        <v>118</v>
      </c>
      <c r="I153" s="203" t="s">
        <v>94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 t="s">
        <v>95</v>
      </c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 x14ac:dyDescent="0.2">
      <c r="A154" s="200"/>
      <c r="B154" s="172"/>
      <c r="C154" s="195" t="s">
        <v>238</v>
      </c>
      <c r="D154" s="176"/>
      <c r="E154" s="180"/>
      <c r="F154" s="184"/>
      <c r="G154" s="184"/>
      <c r="H154" s="183"/>
      <c r="I154" s="203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 x14ac:dyDescent="0.2">
      <c r="A155" s="200"/>
      <c r="B155" s="172"/>
      <c r="C155" s="195" t="s">
        <v>253</v>
      </c>
      <c r="D155" s="176"/>
      <c r="E155" s="180">
        <v>80</v>
      </c>
      <c r="F155" s="184"/>
      <c r="G155" s="184"/>
      <c r="H155" s="183"/>
      <c r="I155" s="203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 x14ac:dyDescent="0.2">
      <c r="A156" s="200"/>
      <c r="B156" s="423" t="s">
        <v>217</v>
      </c>
      <c r="C156" s="424"/>
      <c r="D156" s="425"/>
      <c r="E156" s="426"/>
      <c r="F156" s="427"/>
      <c r="G156" s="428"/>
      <c r="H156" s="183"/>
      <c r="I156" s="203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>
        <v>0</v>
      </c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 x14ac:dyDescent="0.2">
      <c r="A157" s="201">
        <v>33</v>
      </c>
      <c r="B157" s="171" t="s">
        <v>254</v>
      </c>
      <c r="C157" s="194" t="s">
        <v>255</v>
      </c>
      <c r="D157" s="175" t="s">
        <v>117</v>
      </c>
      <c r="E157" s="179">
        <v>261</v>
      </c>
      <c r="F157" s="185"/>
      <c r="G157" s="184">
        <f>ROUND(E157*F157,2)</f>
        <v>0</v>
      </c>
      <c r="H157" s="183" t="s">
        <v>118</v>
      </c>
      <c r="I157" s="203" t="s">
        <v>94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 t="s">
        <v>95</v>
      </c>
      <c r="AF157" s="32"/>
      <c r="AG157" s="32"/>
      <c r="AH157" s="32"/>
      <c r="AI157" s="32"/>
      <c r="AJ157" s="32"/>
      <c r="AK157" s="32"/>
      <c r="AL157" s="32"/>
      <c r="AM157" s="32">
        <v>21</v>
      </c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 x14ac:dyDescent="0.2">
      <c r="A158" s="200"/>
      <c r="B158" s="172"/>
      <c r="C158" s="195" t="s">
        <v>238</v>
      </c>
      <c r="D158" s="176"/>
      <c r="E158" s="180"/>
      <c r="F158" s="184"/>
      <c r="G158" s="184"/>
      <c r="H158" s="183"/>
      <c r="I158" s="203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 x14ac:dyDescent="0.2">
      <c r="A159" s="200"/>
      <c r="B159" s="172"/>
      <c r="C159" s="195" t="s">
        <v>256</v>
      </c>
      <c r="D159" s="176"/>
      <c r="E159" s="180"/>
      <c r="F159" s="184"/>
      <c r="G159" s="184"/>
      <c r="H159" s="183"/>
      <c r="I159" s="203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 x14ac:dyDescent="0.2">
      <c r="A160" s="200"/>
      <c r="B160" s="172"/>
      <c r="C160" s="195" t="s">
        <v>257</v>
      </c>
      <c r="D160" s="176"/>
      <c r="E160" s="180">
        <v>261</v>
      </c>
      <c r="F160" s="184"/>
      <c r="G160" s="184"/>
      <c r="H160" s="183"/>
      <c r="I160" s="203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 x14ac:dyDescent="0.2">
      <c r="A161" s="200"/>
      <c r="B161" s="423" t="s">
        <v>234</v>
      </c>
      <c r="C161" s="424"/>
      <c r="D161" s="425"/>
      <c r="E161" s="426"/>
      <c r="F161" s="427"/>
      <c r="G161" s="428"/>
      <c r="H161" s="183"/>
      <c r="I161" s="203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>
        <v>0</v>
      </c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ht="22.5" outlineLevel="1" x14ac:dyDescent="0.2">
      <c r="A162" s="200"/>
      <c r="B162" s="423" t="s">
        <v>235</v>
      </c>
      <c r="C162" s="424"/>
      <c r="D162" s="425"/>
      <c r="E162" s="426"/>
      <c r="F162" s="427"/>
      <c r="G162" s="428"/>
      <c r="H162" s="183"/>
      <c r="I162" s="203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 t="s">
        <v>89</v>
      </c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163" t="str">
        <f>B162</f>
        <v>s provedením lože z kameniva drceného, s vyplněním spár, s dvojitým hutněním a se smetením přebytečného materiálu na krajnici. S dodáním hmot pro lože a výplň spár.</v>
      </c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 x14ac:dyDescent="0.2">
      <c r="A163" s="201">
        <v>34</v>
      </c>
      <c r="B163" s="171" t="s">
        <v>258</v>
      </c>
      <c r="C163" s="194" t="s">
        <v>259</v>
      </c>
      <c r="D163" s="175" t="s">
        <v>117</v>
      </c>
      <c r="E163" s="179">
        <v>213.5</v>
      </c>
      <c r="F163" s="185"/>
      <c r="G163" s="184">
        <f>ROUND(E163*F163,2)</f>
        <v>0</v>
      </c>
      <c r="H163" s="183" t="s">
        <v>118</v>
      </c>
      <c r="I163" s="203" t="s">
        <v>94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 t="s">
        <v>95</v>
      </c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 x14ac:dyDescent="0.2">
      <c r="A164" s="200"/>
      <c r="B164" s="172"/>
      <c r="C164" s="195" t="s">
        <v>260</v>
      </c>
      <c r="D164" s="176"/>
      <c r="E164" s="180"/>
      <c r="F164" s="184"/>
      <c r="G164" s="184"/>
      <c r="H164" s="183"/>
      <c r="I164" s="203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 x14ac:dyDescent="0.2">
      <c r="A165" s="200"/>
      <c r="B165" s="172"/>
      <c r="C165" s="195" t="s">
        <v>261</v>
      </c>
      <c r="D165" s="176"/>
      <c r="E165" s="180">
        <v>202</v>
      </c>
      <c r="F165" s="184"/>
      <c r="G165" s="184"/>
      <c r="H165" s="183"/>
      <c r="I165" s="203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 x14ac:dyDescent="0.2">
      <c r="A166" s="200"/>
      <c r="B166" s="172"/>
      <c r="C166" s="195" t="s">
        <v>262</v>
      </c>
      <c r="D166" s="176"/>
      <c r="E166" s="180">
        <v>2.5</v>
      </c>
      <c r="F166" s="184"/>
      <c r="G166" s="184"/>
      <c r="H166" s="183"/>
      <c r="I166" s="203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 x14ac:dyDescent="0.2">
      <c r="A167" s="200"/>
      <c r="B167" s="172"/>
      <c r="C167" s="195" t="s">
        <v>263</v>
      </c>
      <c r="D167" s="176"/>
      <c r="E167" s="180">
        <v>9</v>
      </c>
      <c r="F167" s="184"/>
      <c r="G167" s="184"/>
      <c r="H167" s="183"/>
      <c r="I167" s="203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 x14ac:dyDescent="0.2">
      <c r="A168" s="200"/>
      <c r="B168" s="423" t="s">
        <v>241</v>
      </c>
      <c r="C168" s="424"/>
      <c r="D168" s="425"/>
      <c r="E168" s="426"/>
      <c r="F168" s="427"/>
      <c r="G168" s="428"/>
      <c r="H168" s="183"/>
      <c r="I168" s="203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>
        <v>1</v>
      </c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 x14ac:dyDescent="0.2">
      <c r="A169" s="201">
        <v>35</v>
      </c>
      <c r="B169" s="171" t="s">
        <v>264</v>
      </c>
      <c r="C169" s="194" t="s">
        <v>265</v>
      </c>
      <c r="D169" s="175" t="s">
        <v>117</v>
      </c>
      <c r="E169" s="179">
        <v>213.5</v>
      </c>
      <c r="F169" s="185"/>
      <c r="G169" s="184">
        <f>ROUND(E169*F169,2)</f>
        <v>0</v>
      </c>
      <c r="H169" s="183" t="s">
        <v>118</v>
      </c>
      <c r="I169" s="203" t="s">
        <v>94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 t="s">
        <v>95</v>
      </c>
      <c r="AF169" s="32"/>
      <c r="AG169" s="32"/>
      <c r="AH169" s="32"/>
      <c r="AI169" s="32"/>
      <c r="AJ169" s="32"/>
      <c r="AK169" s="32"/>
      <c r="AL169" s="32"/>
      <c r="AM169" s="32">
        <v>21</v>
      </c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 x14ac:dyDescent="0.2">
      <c r="A170" s="200"/>
      <c r="B170" s="172"/>
      <c r="C170" s="195" t="s">
        <v>260</v>
      </c>
      <c r="D170" s="176"/>
      <c r="E170" s="180"/>
      <c r="F170" s="184"/>
      <c r="G170" s="184"/>
      <c r="H170" s="183"/>
      <c r="I170" s="203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 x14ac:dyDescent="0.2">
      <c r="A171" s="200"/>
      <c r="B171" s="172"/>
      <c r="C171" s="195" t="s">
        <v>261</v>
      </c>
      <c r="D171" s="176"/>
      <c r="E171" s="180">
        <v>202</v>
      </c>
      <c r="F171" s="184"/>
      <c r="G171" s="184"/>
      <c r="H171" s="183"/>
      <c r="I171" s="203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 x14ac:dyDescent="0.2">
      <c r="A172" s="200"/>
      <c r="B172" s="172"/>
      <c r="C172" s="195" t="s">
        <v>262</v>
      </c>
      <c r="D172" s="176"/>
      <c r="E172" s="180">
        <v>2.5</v>
      </c>
      <c r="F172" s="184"/>
      <c r="G172" s="184"/>
      <c r="H172" s="183"/>
      <c r="I172" s="203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 x14ac:dyDescent="0.2">
      <c r="A173" s="200"/>
      <c r="B173" s="172"/>
      <c r="C173" s="195" t="s">
        <v>263</v>
      </c>
      <c r="D173" s="176"/>
      <c r="E173" s="180">
        <v>9</v>
      </c>
      <c r="F173" s="184"/>
      <c r="G173" s="184"/>
      <c r="H173" s="183"/>
      <c r="I173" s="203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 x14ac:dyDescent="0.2">
      <c r="A174" s="201">
        <v>36</v>
      </c>
      <c r="B174" s="171" t="s">
        <v>266</v>
      </c>
      <c r="C174" s="194" t="s">
        <v>267</v>
      </c>
      <c r="D174" s="175" t="s">
        <v>117</v>
      </c>
      <c r="E174" s="179">
        <v>212.1</v>
      </c>
      <c r="F174" s="185"/>
      <c r="G174" s="184">
        <f>ROUND(E174*F174,2)</f>
        <v>0</v>
      </c>
      <c r="H174" s="183" t="s">
        <v>189</v>
      </c>
      <c r="I174" s="203" t="s">
        <v>94</v>
      </c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 t="s">
        <v>95</v>
      </c>
      <c r="AF174" s="32"/>
      <c r="AG174" s="32"/>
      <c r="AH174" s="32"/>
      <c r="AI174" s="32"/>
      <c r="AJ174" s="32"/>
      <c r="AK174" s="32"/>
      <c r="AL174" s="32"/>
      <c r="AM174" s="32">
        <v>21</v>
      </c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 x14ac:dyDescent="0.2">
      <c r="A175" s="200"/>
      <c r="B175" s="172"/>
      <c r="C175" s="195" t="s">
        <v>260</v>
      </c>
      <c r="D175" s="176"/>
      <c r="E175" s="180"/>
      <c r="F175" s="184"/>
      <c r="G175" s="184"/>
      <c r="H175" s="183"/>
      <c r="I175" s="203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 x14ac:dyDescent="0.2">
      <c r="A176" s="200"/>
      <c r="B176" s="172"/>
      <c r="C176" s="195" t="s">
        <v>268</v>
      </c>
      <c r="D176" s="176"/>
      <c r="E176" s="180">
        <v>212.1</v>
      </c>
      <c r="F176" s="184"/>
      <c r="G176" s="184"/>
      <c r="H176" s="183"/>
      <c r="I176" s="203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 x14ac:dyDescent="0.2">
      <c r="A177" s="201">
        <v>37</v>
      </c>
      <c r="B177" s="171" t="s">
        <v>269</v>
      </c>
      <c r="C177" s="194" t="s">
        <v>270</v>
      </c>
      <c r="D177" s="175" t="s">
        <v>117</v>
      </c>
      <c r="E177" s="179">
        <v>2.625</v>
      </c>
      <c r="F177" s="185"/>
      <c r="G177" s="184">
        <f>ROUND(E177*F177,2)</f>
        <v>0</v>
      </c>
      <c r="H177" s="183" t="s">
        <v>189</v>
      </c>
      <c r="I177" s="203" t="s">
        <v>94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 t="s">
        <v>95</v>
      </c>
      <c r="AF177" s="32"/>
      <c r="AG177" s="32"/>
      <c r="AH177" s="32"/>
      <c r="AI177" s="32"/>
      <c r="AJ177" s="32"/>
      <c r="AK177" s="32"/>
      <c r="AL177" s="32"/>
      <c r="AM177" s="32">
        <v>21</v>
      </c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 x14ac:dyDescent="0.2">
      <c r="A178" s="200"/>
      <c r="B178" s="172"/>
      <c r="C178" s="195" t="s">
        <v>260</v>
      </c>
      <c r="D178" s="176"/>
      <c r="E178" s="180"/>
      <c r="F178" s="184"/>
      <c r="G178" s="184"/>
      <c r="H178" s="183"/>
      <c r="I178" s="203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 x14ac:dyDescent="0.2">
      <c r="A179" s="200"/>
      <c r="B179" s="172"/>
      <c r="C179" s="195" t="s">
        <v>271</v>
      </c>
      <c r="D179" s="176"/>
      <c r="E179" s="180">
        <v>2.625</v>
      </c>
      <c r="F179" s="184"/>
      <c r="G179" s="184"/>
      <c r="H179" s="183"/>
      <c r="I179" s="203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ht="22.5" outlineLevel="1" x14ac:dyDescent="0.2">
      <c r="A180" s="201">
        <v>38</v>
      </c>
      <c r="B180" s="171" t="s">
        <v>272</v>
      </c>
      <c r="C180" s="194" t="s">
        <v>273</v>
      </c>
      <c r="D180" s="175" t="s">
        <v>117</v>
      </c>
      <c r="E180" s="179">
        <v>9.4499999999999993</v>
      </c>
      <c r="F180" s="185"/>
      <c r="G180" s="184">
        <f>ROUND(E180*F180,2)</f>
        <v>0</v>
      </c>
      <c r="H180" s="183" t="s">
        <v>189</v>
      </c>
      <c r="I180" s="203" t="s">
        <v>94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 t="s">
        <v>95</v>
      </c>
      <c r="AF180" s="32"/>
      <c r="AG180" s="32"/>
      <c r="AH180" s="32"/>
      <c r="AI180" s="32"/>
      <c r="AJ180" s="32"/>
      <c r="AK180" s="32"/>
      <c r="AL180" s="32"/>
      <c r="AM180" s="32">
        <v>21</v>
      </c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 x14ac:dyDescent="0.2">
      <c r="A181" s="200"/>
      <c r="B181" s="172"/>
      <c r="C181" s="195" t="s">
        <v>260</v>
      </c>
      <c r="D181" s="176"/>
      <c r="E181" s="180"/>
      <c r="F181" s="184"/>
      <c r="G181" s="184"/>
      <c r="H181" s="183"/>
      <c r="I181" s="203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 x14ac:dyDescent="0.2">
      <c r="A182" s="200"/>
      <c r="B182" s="172"/>
      <c r="C182" s="195" t="s">
        <v>274</v>
      </c>
      <c r="D182" s="176"/>
      <c r="E182" s="180">
        <v>9.4499999999999993</v>
      </c>
      <c r="F182" s="184"/>
      <c r="G182" s="184"/>
      <c r="H182" s="183"/>
      <c r="I182" s="203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 x14ac:dyDescent="0.2">
      <c r="A183" s="200"/>
      <c r="B183" s="423" t="s">
        <v>250</v>
      </c>
      <c r="C183" s="424"/>
      <c r="D183" s="425"/>
      <c r="E183" s="426"/>
      <c r="F183" s="427"/>
      <c r="G183" s="428"/>
      <c r="H183" s="183"/>
      <c r="I183" s="203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>
        <v>0</v>
      </c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 x14ac:dyDescent="0.2">
      <c r="A184" s="201">
        <v>39</v>
      </c>
      <c r="B184" s="171" t="s">
        <v>275</v>
      </c>
      <c r="C184" s="194" t="s">
        <v>276</v>
      </c>
      <c r="D184" s="175" t="s">
        <v>134</v>
      </c>
      <c r="E184" s="179">
        <v>60</v>
      </c>
      <c r="F184" s="185"/>
      <c r="G184" s="184">
        <f>ROUND(E184*F184,2)</f>
        <v>0</v>
      </c>
      <c r="H184" s="183" t="s">
        <v>118</v>
      </c>
      <c r="I184" s="203" t="s">
        <v>94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 t="s">
        <v>95</v>
      </c>
      <c r="AF184" s="32"/>
      <c r="AG184" s="32"/>
      <c r="AH184" s="32"/>
      <c r="AI184" s="32"/>
      <c r="AJ184" s="32"/>
      <c r="AK184" s="32"/>
      <c r="AL184" s="32"/>
      <c r="AM184" s="32">
        <v>21</v>
      </c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 x14ac:dyDescent="0.2">
      <c r="A185" s="200"/>
      <c r="B185" s="172"/>
      <c r="C185" s="195" t="s">
        <v>260</v>
      </c>
      <c r="D185" s="176"/>
      <c r="E185" s="180"/>
      <c r="F185" s="184"/>
      <c r="G185" s="184"/>
      <c r="H185" s="183"/>
      <c r="I185" s="203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 x14ac:dyDescent="0.2">
      <c r="A186" s="200"/>
      <c r="B186" s="172"/>
      <c r="C186" s="195" t="s">
        <v>277</v>
      </c>
      <c r="D186" s="176"/>
      <c r="E186" s="180">
        <v>60</v>
      </c>
      <c r="F186" s="184"/>
      <c r="G186" s="184"/>
      <c r="H186" s="183"/>
      <c r="I186" s="203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 x14ac:dyDescent="0.2">
      <c r="A187" s="200"/>
      <c r="B187" s="423" t="s">
        <v>217</v>
      </c>
      <c r="C187" s="424"/>
      <c r="D187" s="425"/>
      <c r="E187" s="426"/>
      <c r="F187" s="427"/>
      <c r="G187" s="428"/>
      <c r="H187" s="183"/>
      <c r="I187" s="203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>
        <v>0</v>
      </c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 x14ac:dyDescent="0.2">
      <c r="A188" s="201">
        <v>40</v>
      </c>
      <c r="B188" s="171" t="s">
        <v>278</v>
      </c>
      <c r="C188" s="194" t="s">
        <v>279</v>
      </c>
      <c r="D188" s="175" t="s">
        <v>117</v>
      </c>
      <c r="E188" s="179">
        <v>213.5</v>
      </c>
      <c r="F188" s="185"/>
      <c r="G188" s="184">
        <f>ROUND(E188*F188,2)</f>
        <v>0</v>
      </c>
      <c r="H188" s="183" t="s">
        <v>118</v>
      </c>
      <c r="I188" s="203" t="s">
        <v>94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 t="s">
        <v>95</v>
      </c>
      <c r="AF188" s="32"/>
      <c r="AG188" s="32"/>
      <c r="AH188" s="32"/>
      <c r="AI188" s="32"/>
      <c r="AJ188" s="32"/>
      <c r="AK188" s="32"/>
      <c r="AL188" s="32"/>
      <c r="AM188" s="32">
        <v>21</v>
      </c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 x14ac:dyDescent="0.2">
      <c r="A189" s="200"/>
      <c r="B189" s="172"/>
      <c r="C189" s="195" t="s">
        <v>260</v>
      </c>
      <c r="D189" s="176"/>
      <c r="E189" s="180"/>
      <c r="F189" s="184"/>
      <c r="G189" s="184"/>
      <c r="H189" s="183"/>
      <c r="I189" s="203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 x14ac:dyDescent="0.2">
      <c r="A190" s="200"/>
      <c r="B190" s="172"/>
      <c r="C190" s="195" t="s">
        <v>256</v>
      </c>
      <c r="D190" s="176"/>
      <c r="E190" s="180"/>
      <c r="F190" s="184"/>
      <c r="G190" s="184"/>
      <c r="H190" s="183"/>
      <c r="I190" s="203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 x14ac:dyDescent="0.2">
      <c r="A191" s="200"/>
      <c r="B191" s="172"/>
      <c r="C191" s="195" t="s">
        <v>280</v>
      </c>
      <c r="D191" s="176"/>
      <c r="E191" s="180">
        <v>213.5</v>
      </c>
      <c r="F191" s="184"/>
      <c r="G191" s="184"/>
      <c r="H191" s="183"/>
      <c r="I191" s="203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 x14ac:dyDescent="0.2">
      <c r="A192" s="200"/>
      <c r="B192" s="423" t="s">
        <v>281</v>
      </c>
      <c r="C192" s="424"/>
      <c r="D192" s="425"/>
      <c r="E192" s="426"/>
      <c r="F192" s="427"/>
      <c r="G192" s="428"/>
      <c r="H192" s="183"/>
      <c r="I192" s="203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>
        <v>0</v>
      </c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 x14ac:dyDescent="0.2">
      <c r="A193" s="200"/>
      <c r="B193" s="423" t="s">
        <v>282</v>
      </c>
      <c r="C193" s="424"/>
      <c r="D193" s="425"/>
      <c r="E193" s="426"/>
      <c r="F193" s="427"/>
      <c r="G193" s="428"/>
      <c r="H193" s="183"/>
      <c r="I193" s="203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 t="s">
        <v>89</v>
      </c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 x14ac:dyDescent="0.2">
      <c r="A194" s="201">
        <v>41</v>
      </c>
      <c r="B194" s="171" t="s">
        <v>283</v>
      </c>
      <c r="C194" s="194" t="s">
        <v>284</v>
      </c>
      <c r="D194" s="175" t="s">
        <v>117</v>
      </c>
      <c r="E194" s="179">
        <v>2</v>
      </c>
      <c r="F194" s="185"/>
      <c r="G194" s="184">
        <f>ROUND(E194*F194,2)</f>
        <v>0</v>
      </c>
      <c r="H194" s="183" t="s">
        <v>118</v>
      </c>
      <c r="I194" s="203" t="s">
        <v>94</v>
      </c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 t="s">
        <v>95</v>
      </c>
      <c r="AF194" s="32"/>
      <c r="AG194" s="32"/>
      <c r="AH194" s="32"/>
      <c r="AI194" s="32"/>
      <c r="AJ194" s="32"/>
      <c r="AK194" s="32"/>
      <c r="AL194" s="32"/>
      <c r="AM194" s="32">
        <v>21</v>
      </c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 x14ac:dyDescent="0.2">
      <c r="A195" s="200"/>
      <c r="B195" s="172"/>
      <c r="C195" s="195" t="s">
        <v>285</v>
      </c>
      <c r="D195" s="176"/>
      <c r="E195" s="180">
        <v>2</v>
      </c>
      <c r="F195" s="184"/>
      <c r="G195" s="184"/>
      <c r="H195" s="183"/>
      <c r="I195" s="203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 x14ac:dyDescent="0.2">
      <c r="A196" s="201">
        <v>42</v>
      </c>
      <c r="B196" s="171" t="s">
        <v>286</v>
      </c>
      <c r="C196" s="194" t="s">
        <v>287</v>
      </c>
      <c r="D196" s="175" t="s">
        <v>147</v>
      </c>
      <c r="E196" s="179">
        <v>8</v>
      </c>
      <c r="F196" s="185"/>
      <c r="G196" s="184">
        <f>ROUND(E196*F196,2)</f>
        <v>0</v>
      </c>
      <c r="H196" s="183" t="s">
        <v>189</v>
      </c>
      <c r="I196" s="203" t="s">
        <v>94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 t="s">
        <v>95</v>
      </c>
      <c r="AF196" s="32"/>
      <c r="AG196" s="32"/>
      <c r="AH196" s="32"/>
      <c r="AI196" s="32"/>
      <c r="AJ196" s="32"/>
      <c r="AK196" s="32"/>
      <c r="AL196" s="32"/>
      <c r="AM196" s="32">
        <v>21</v>
      </c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 x14ac:dyDescent="0.2">
      <c r="A197" s="200"/>
      <c r="B197" s="172"/>
      <c r="C197" s="195" t="s">
        <v>288</v>
      </c>
      <c r="D197" s="176"/>
      <c r="E197" s="180">
        <v>8</v>
      </c>
      <c r="F197" s="184"/>
      <c r="G197" s="184"/>
      <c r="H197" s="183"/>
      <c r="I197" s="203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x14ac:dyDescent="0.2">
      <c r="A198" s="199" t="s">
        <v>85</v>
      </c>
      <c r="B198" s="170" t="s">
        <v>57</v>
      </c>
      <c r="C198" s="193" t="s">
        <v>58</v>
      </c>
      <c r="D198" s="174"/>
      <c r="E198" s="178"/>
      <c r="F198" s="429">
        <f>SUM(G199:G233)</f>
        <v>0</v>
      </c>
      <c r="G198" s="430"/>
      <c r="H198" s="182"/>
      <c r="I198" s="202"/>
      <c r="AE198" t="s">
        <v>86</v>
      </c>
    </row>
    <row r="199" spans="1:60" outlineLevel="1" x14ac:dyDescent="0.2">
      <c r="A199" s="201">
        <v>43</v>
      </c>
      <c r="B199" s="171" t="s">
        <v>289</v>
      </c>
      <c r="C199" s="194" t="s">
        <v>290</v>
      </c>
      <c r="D199" s="175" t="s">
        <v>134</v>
      </c>
      <c r="E199" s="179">
        <v>17</v>
      </c>
      <c r="F199" s="185"/>
      <c r="G199" s="184">
        <f>ROUND(E199*F199,2)</f>
        <v>0</v>
      </c>
      <c r="H199" s="183"/>
      <c r="I199" s="203" t="s">
        <v>291</v>
      </c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 t="s">
        <v>292</v>
      </c>
      <c r="AF199" s="32" t="s">
        <v>293</v>
      </c>
      <c r="AG199" s="32"/>
      <c r="AH199" s="32"/>
      <c r="AI199" s="32"/>
      <c r="AJ199" s="32"/>
      <c r="AK199" s="32"/>
      <c r="AL199" s="32"/>
      <c r="AM199" s="32">
        <v>21</v>
      </c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 x14ac:dyDescent="0.2">
      <c r="A200" s="200"/>
      <c r="B200" s="172"/>
      <c r="C200" s="195" t="s">
        <v>294</v>
      </c>
      <c r="D200" s="176"/>
      <c r="E200" s="180">
        <v>17</v>
      </c>
      <c r="F200" s="184"/>
      <c r="G200" s="184"/>
      <c r="H200" s="183"/>
      <c r="I200" s="203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 x14ac:dyDescent="0.2">
      <c r="A201" s="200"/>
      <c r="B201" s="423" t="s">
        <v>295</v>
      </c>
      <c r="C201" s="424"/>
      <c r="D201" s="425"/>
      <c r="E201" s="426"/>
      <c r="F201" s="427"/>
      <c r="G201" s="428"/>
      <c r="H201" s="183"/>
      <c r="I201" s="203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>
        <v>0</v>
      </c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outlineLevel="1" x14ac:dyDescent="0.2">
      <c r="A202" s="201">
        <v>44</v>
      </c>
      <c r="B202" s="171" t="s">
        <v>296</v>
      </c>
      <c r="C202" s="194" t="s">
        <v>297</v>
      </c>
      <c r="D202" s="175" t="s">
        <v>147</v>
      </c>
      <c r="E202" s="179">
        <v>3</v>
      </c>
      <c r="F202" s="185"/>
      <c r="G202" s="184">
        <f>ROUND(E202*F202,2)</f>
        <v>0</v>
      </c>
      <c r="H202" s="183" t="s">
        <v>179</v>
      </c>
      <c r="I202" s="203" t="s">
        <v>174</v>
      </c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 t="s">
        <v>95</v>
      </c>
      <c r="AF202" s="32"/>
      <c r="AG202" s="32"/>
      <c r="AH202" s="32"/>
      <c r="AI202" s="32"/>
      <c r="AJ202" s="32"/>
      <c r="AK202" s="32"/>
      <c r="AL202" s="32"/>
      <c r="AM202" s="32">
        <v>21</v>
      </c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 x14ac:dyDescent="0.2">
      <c r="A203" s="200"/>
      <c r="B203" s="172"/>
      <c r="C203" s="195" t="s">
        <v>298</v>
      </c>
      <c r="D203" s="176"/>
      <c r="E203" s="180">
        <v>3</v>
      </c>
      <c r="F203" s="184"/>
      <c r="G203" s="184"/>
      <c r="H203" s="183"/>
      <c r="I203" s="203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 x14ac:dyDescent="0.2">
      <c r="A204" s="200"/>
      <c r="B204" s="423" t="s">
        <v>299</v>
      </c>
      <c r="C204" s="424"/>
      <c r="D204" s="425"/>
      <c r="E204" s="426"/>
      <c r="F204" s="427"/>
      <c r="G204" s="428"/>
      <c r="H204" s="183"/>
      <c r="I204" s="203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>
        <v>0</v>
      </c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 x14ac:dyDescent="0.2">
      <c r="A205" s="201">
        <v>45</v>
      </c>
      <c r="B205" s="171" t="s">
        <v>300</v>
      </c>
      <c r="C205" s="194" t="s">
        <v>301</v>
      </c>
      <c r="D205" s="175" t="s">
        <v>134</v>
      </c>
      <c r="E205" s="179">
        <v>45</v>
      </c>
      <c r="F205" s="185"/>
      <c r="G205" s="184">
        <f>ROUND(E205*F205,2)</f>
        <v>0</v>
      </c>
      <c r="H205" s="183" t="s">
        <v>173</v>
      </c>
      <c r="I205" s="203" t="s">
        <v>174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 t="s">
        <v>95</v>
      </c>
      <c r="AF205" s="32"/>
      <c r="AG205" s="32"/>
      <c r="AH205" s="32"/>
      <c r="AI205" s="32"/>
      <c r="AJ205" s="32"/>
      <c r="AK205" s="32"/>
      <c r="AL205" s="32"/>
      <c r="AM205" s="32">
        <v>21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 x14ac:dyDescent="0.2">
      <c r="A206" s="200"/>
      <c r="B206" s="172"/>
      <c r="C206" s="195" t="s">
        <v>302</v>
      </c>
      <c r="D206" s="176"/>
      <c r="E206" s="180">
        <v>45</v>
      </c>
      <c r="F206" s="184"/>
      <c r="G206" s="184"/>
      <c r="H206" s="183"/>
      <c r="I206" s="203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 x14ac:dyDescent="0.2">
      <c r="A207" s="201">
        <v>46</v>
      </c>
      <c r="B207" s="171" t="s">
        <v>303</v>
      </c>
      <c r="C207" s="194" t="s">
        <v>304</v>
      </c>
      <c r="D207" s="175" t="s">
        <v>147</v>
      </c>
      <c r="E207" s="179">
        <v>6</v>
      </c>
      <c r="F207" s="185"/>
      <c r="G207" s="184">
        <f>ROUND(E207*F207,2)</f>
        <v>0</v>
      </c>
      <c r="H207" s="183"/>
      <c r="I207" s="203" t="s">
        <v>291</v>
      </c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 t="s">
        <v>292</v>
      </c>
      <c r="AF207" s="32" t="s">
        <v>305</v>
      </c>
      <c r="AG207" s="32"/>
      <c r="AH207" s="32"/>
      <c r="AI207" s="32"/>
      <c r="AJ207" s="32"/>
      <c r="AK207" s="32"/>
      <c r="AL207" s="32"/>
      <c r="AM207" s="32">
        <v>21</v>
      </c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 x14ac:dyDescent="0.2">
      <c r="A208" s="200"/>
      <c r="B208" s="172"/>
      <c r="C208" s="195" t="s">
        <v>306</v>
      </c>
      <c r="D208" s="176"/>
      <c r="E208" s="180">
        <v>6</v>
      </c>
      <c r="F208" s="184"/>
      <c r="G208" s="184"/>
      <c r="H208" s="183"/>
      <c r="I208" s="203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 x14ac:dyDescent="0.2">
      <c r="A209" s="200"/>
      <c r="B209" s="423" t="s">
        <v>307</v>
      </c>
      <c r="C209" s="424"/>
      <c r="D209" s="425"/>
      <c r="E209" s="426"/>
      <c r="F209" s="427"/>
      <c r="G209" s="428"/>
      <c r="H209" s="183"/>
      <c r="I209" s="203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>
        <v>0</v>
      </c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outlineLevel="1" x14ac:dyDescent="0.2">
      <c r="A210" s="200"/>
      <c r="B210" s="423" t="s">
        <v>308</v>
      </c>
      <c r="C210" s="424"/>
      <c r="D210" s="425"/>
      <c r="E210" s="426"/>
      <c r="F210" s="427"/>
      <c r="G210" s="428"/>
      <c r="H210" s="183"/>
      <c r="I210" s="203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 t="s">
        <v>89</v>
      </c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ht="22.5" outlineLevel="1" x14ac:dyDescent="0.2">
      <c r="A211" s="201">
        <v>47</v>
      </c>
      <c r="B211" s="171" t="s">
        <v>309</v>
      </c>
      <c r="C211" s="194" t="s">
        <v>310</v>
      </c>
      <c r="D211" s="175" t="s">
        <v>134</v>
      </c>
      <c r="E211" s="179">
        <v>7.5</v>
      </c>
      <c r="F211" s="185"/>
      <c r="G211" s="184">
        <f>ROUND(E211*F211,2)</f>
        <v>0</v>
      </c>
      <c r="H211" s="183" t="s">
        <v>118</v>
      </c>
      <c r="I211" s="203" t="s">
        <v>94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 t="s">
        <v>95</v>
      </c>
      <c r="AF211" s="32"/>
      <c r="AG211" s="32"/>
      <c r="AH211" s="32"/>
      <c r="AI211" s="32"/>
      <c r="AJ211" s="32"/>
      <c r="AK211" s="32"/>
      <c r="AL211" s="32"/>
      <c r="AM211" s="32">
        <v>21</v>
      </c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 x14ac:dyDescent="0.2">
      <c r="A212" s="200"/>
      <c r="B212" s="172"/>
      <c r="C212" s="195" t="s">
        <v>311</v>
      </c>
      <c r="D212" s="176"/>
      <c r="E212" s="180">
        <v>7.5</v>
      </c>
      <c r="F212" s="184"/>
      <c r="G212" s="184"/>
      <c r="H212" s="183"/>
      <c r="I212" s="203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 x14ac:dyDescent="0.2">
      <c r="A213" s="201">
        <v>48</v>
      </c>
      <c r="B213" s="171" t="s">
        <v>312</v>
      </c>
      <c r="C213" s="194" t="s">
        <v>313</v>
      </c>
      <c r="D213" s="175" t="s">
        <v>147</v>
      </c>
      <c r="E213" s="179">
        <v>15</v>
      </c>
      <c r="F213" s="185"/>
      <c r="G213" s="184">
        <f>ROUND(E213*F213,2)</f>
        <v>0</v>
      </c>
      <c r="H213" s="183" t="s">
        <v>189</v>
      </c>
      <c r="I213" s="203" t="s">
        <v>94</v>
      </c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 t="s">
        <v>95</v>
      </c>
      <c r="AF213" s="32"/>
      <c r="AG213" s="32"/>
      <c r="AH213" s="32"/>
      <c r="AI213" s="32"/>
      <c r="AJ213" s="32"/>
      <c r="AK213" s="32"/>
      <c r="AL213" s="32"/>
      <c r="AM213" s="32">
        <v>21</v>
      </c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 x14ac:dyDescent="0.2">
      <c r="A214" s="200"/>
      <c r="B214" s="172"/>
      <c r="C214" s="195" t="s">
        <v>314</v>
      </c>
      <c r="D214" s="176"/>
      <c r="E214" s="180">
        <v>15</v>
      </c>
      <c r="F214" s="184"/>
      <c r="G214" s="184"/>
      <c r="H214" s="183"/>
      <c r="I214" s="203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 x14ac:dyDescent="0.2">
      <c r="A215" s="201">
        <v>49</v>
      </c>
      <c r="B215" s="171" t="s">
        <v>315</v>
      </c>
      <c r="C215" s="194" t="s">
        <v>316</v>
      </c>
      <c r="D215" s="175" t="s">
        <v>134</v>
      </c>
      <c r="E215" s="179">
        <v>20</v>
      </c>
      <c r="F215" s="185"/>
      <c r="G215" s="184">
        <f>ROUND(E215*F215,2)</f>
        <v>0</v>
      </c>
      <c r="H215" s="183"/>
      <c r="I215" s="203" t="s">
        <v>291</v>
      </c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 t="s">
        <v>292</v>
      </c>
      <c r="AF215" s="32" t="s">
        <v>305</v>
      </c>
      <c r="AG215" s="32"/>
      <c r="AH215" s="32"/>
      <c r="AI215" s="32"/>
      <c r="AJ215" s="32"/>
      <c r="AK215" s="32"/>
      <c r="AL215" s="32"/>
      <c r="AM215" s="32">
        <v>21</v>
      </c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 x14ac:dyDescent="0.2">
      <c r="A216" s="200"/>
      <c r="B216" s="172"/>
      <c r="C216" s="195" t="s">
        <v>317</v>
      </c>
      <c r="D216" s="176"/>
      <c r="E216" s="180">
        <v>20</v>
      </c>
      <c r="F216" s="184"/>
      <c r="G216" s="184"/>
      <c r="H216" s="183"/>
      <c r="I216" s="203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 x14ac:dyDescent="0.2">
      <c r="A217" s="201">
        <v>50</v>
      </c>
      <c r="B217" s="171" t="s">
        <v>318</v>
      </c>
      <c r="C217" s="194" t="s">
        <v>319</v>
      </c>
      <c r="D217" s="175" t="s">
        <v>134</v>
      </c>
      <c r="E217" s="179">
        <v>13</v>
      </c>
      <c r="F217" s="185"/>
      <c r="G217" s="184">
        <f>ROUND(E217*F217,2)</f>
        <v>0</v>
      </c>
      <c r="H217" s="183"/>
      <c r="I217" s="203" t="s">
        <v>291</v>
      </c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 t="s">
        <v>292</v>
      </c>
      <c r="AF217" s="32" t="s">
        <v>305</v>
      </c>
      <c r="AG217" s="32"/>
      <c r="AH217" s="32"/>
      <c r="AI217" s="32"/>
      <c r="AJ217" s="32"/>
      <c r="AK217" s="32"/>
      <c r="AL217" s="32"/>
      <c r="AM217" s="32">
        <v>21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 x14ac:dyDescent="0.2">
      <c r="A218" s="200"/>
      <c r="B218" s="172"/>
      <c r="C218" s="195" t="s">
        <v>320</v>
      </c>
      <c r="D218" s="176"/>
      <c r="E218" s="180">
        <v>13</v>
      </c>
      <c r="F218" s="184"/>
      <c r="G218" s="184"/>
      <c r="H218" s="183"/>
      <c r="I218" s="203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 x14ac:dyDescent="0.2">
      <c r="A219" s="200"/>
      <c r="B219" s="423" t="s">
        <v>321</v>
      </c>
      <c r="C219" s="424"/>
      <c r="D219" s="425"/>
      <c r="E219" s="426"/>
      <c r="F219" s="427"/>
      <c r="G219" s="428"/>
      <c r="H219" s="183"/>
      <c r="I219" s="203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>
        <v>0</v>
      </c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 x14ac:dyDescent="0.2">
      <c r="A220" s="201">
        <v>51</v>
      </c>
      <c r="B220" s="171" t="s">
        <v>322</v>
      </c>
      <c r="C220" s="194" t="s">
        <v>323</v>
      </c>
      <c r="D220" s="175" t="s">
        <v>147</v>
      </c>
      <c r="E220" s="179">
        <v>1</v>
      </c>
      <c r="F220" s="185"/>
      <c r="G220" s="184">
        <f>ROUND(E220*F220,2)</f>
        <v>0</v>
      </c>
      <c r="H220" s="183" t="s">
        <v>179</v>
      </c>
      <c r="I220" s="203" t="s">
        <v>174</v>
      </c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 t="s">
        <v>95</v>
      </c>
      <c r="AF220" s="32"/>
      <c r="AG220" s="32"/>
      <c r="AH220" s="32"/>
      <c r="AI220" s="32"/>
      <c r="AJ220" s="32"/>
      <c r="AK220" s="32"/>
      <c r="AL220" s="32"/>
      <c r="AM220" s="32">
        <v>21</v>
      </c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 x14ac:dyDescent="0.2">
      <c r="A221" s="200"/>
      <c r="B221" s="172"/>
      <c r="C221" s="195" t="s">
        <v>324</v>
      </c>
      <c r="D221" s="176"/>
      <c r="E221" s="180">
        <v>1</v>
      </c>
      <c r="F221" s="184"/>
      <c r="G221" s="184"/>
      <c r="H221" s="183"/>
      <c r="I221" s="203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 x14ac:dyDescent="0.2">
      <c r="A222" s="201">
        <v>52</v>
      </c>
      <c r="B222" s="171" t="s">
        <v>325</v>
      </c>
      <c r="C222" s="194" t="s">
        <v>326</v>
      </c>
      <c r="D222" s="175" t="s">
        <v>147</v>
      </c>
      <c r="E222" s="179">
        <v>1</v>
      </c>
      <c r="F222" s="185"/>
      <c r="G222" s="184">
        <f>ROUND(E222*F222,2)</f>
        <v>0</v>
      </c>
      <c r="H222" s="183"/>
      <c r="I222" s="203" t="s">
        <v>291</v>
      </c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 t="s">
        <v>292</v>
      </c>
      <c r="AF222" s="32" t="s">
        <v>305</v>
      </c>
      <c r="AG222" s="32"/>
      <c r="AH222" s="32"/>
      <c r="AI222" s="32"/>
      <c r="AJ222" s="32"/>
      <c r="AK222" s="32"/>
      <c r="AL222" s="32"/>
      <c r="AM222" s="32">
        <v>21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 x14ac:dyDescent="0.2">
      <c r="A223" s="200"/>
      <c r="B223" s="172"/>
      <c r="C223" s="195" t="s">
        <v>327</v>
      </c>
      <c r="D223" s="176"/>
      <c r="E223" s="180">
        <v>1</v>
      </c>
      <c r="F223" s="184"/>
      <c r="G223" s="184"/>
      <c r="H223" s="183"/>
      <c r="I223" s="203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 x14ac:dyDescent="0.2">
      <c r="A224" s="200"/>
      <c r="B224" s="423" t="s">
        <v>328</v>
      </c>
      <c r="C224" s="424"/>
      <c r="D224" s="425"/>
      <c r="E224" s="426"/>
      <c r="F224" s="427"/>
      <c r="G224" s="428"/>
      <c r="H224" s="183"/>
      <c r="I224" s="203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>
        <v>0</v>
      </c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outlineLevel="1" x14ac:dyDescent="0.2">
      <c r="A225" s="201">
        <v>53</v>
      </c>
      <c r="B225" s="171" t="s">
        <v>329</v>
      </c>
      <c r="C225" s="194" t="s">
        <v>330</v>
      </c>
      <c r="D225" s="175" t="s">
        <v>147</v>
      </c>
      <c r="E225" s="179">
        <v>3</v>
      </c>
      <c r="F225" s="185"/>
      <c r="G225" s="184">
        <f>ROUND(E225*F225,2)</f>
        <v>0</v>
      </c>
      <c r="H225" s="183" t="s">
        <v>179</v>
      </c>
      <c r="I225" s="203" t="s">
        <v>174</v>
      </c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 t="s">
        <v>95</v>
      </c>
      <c r="AF225" s="32"/>
      <c r="AG225" s="32"/>
      <c r="AH225" s="32"/>
      <c r="AI225" s="32"/>
      <c r="AJ225" s="32"/>
      <c r="AK225" s="32"/>
      <c r="AL225" s="32"/>
      <c r="AM225" s="32">
        <v>21</v>
      </c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 x14ac:dyDescent="0.2">
      <c r="A226" s="200"/>
      <c r="B226" s="172"/>
      <c r="C226" s="195" t="s">
        <v>331</v>
      </c>
      <c r="D226" s="176"/>
      <c r="E226" s="180">
        <v>3</v>
      </c>
      <c r="F226" s="184"/>
      <c r="G226" s="184"/>
      <c r="H226" s="183"/>
      <c r="I226" s="203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 x14ac:dyDescent="0.2">
      <c r="A227" s="201">
        <v>54</v>
      </c>
      <c r="B227" s="171" t="s">
        <v>332</v>
      </c>
      <c r="C227" s="194" t="s">
        <v>333</v>
      </c>
      <c r="D227" s="175" t="s">
        <v>147</v>
      </c>
      <c r="E227" s="179">
        <v>2</v>
      </c>
      <c r="F227" s="185"/>
      <c r="G227" s="184">
        <f>ROUND(E227*F227,2)</f>
        <v>0</v>
      </c>
      <c r="H227" s="183"/>
      <c r="I227" s="203" t="s">
        <v>291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 t="s">
        <v>292</v>
      </c>
      <c r="AF227" s="32" t="s">
        <v>305</v>
      </c>
      <c r="AG227" s="32"/>
      <c r="AH227" s="32"/>
      <c r="AI227" s="32"/>
      <c r="AJ227" s="32"/>
      <c r="AK227" s="32"/>
      <c r="AL227" s="32"/>
      <c r="AM227" s="32">
        <v>21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 x14ac:dyDescent="0.2">
      <c r="A228" s="200"/>
      <c r="B228" s="172"/>
      <c r="C228" s="195" t="s">
        <v>334</v>
      </c>
      <c r="D228" s="176"/>
      <c r="E228" s="180">
        <v>2</v>
      </c>
      <c r="F228" s="184"/>
      <c r="G228" s="184"/>
      <c r="H228" s="183"/>
      <c r="I228" s="203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outlineLevel="1" x14ac:dyDescent="0.2">
      <c r="A229" s="200"/>
      <c r="B229" s="423" t="s">
        <v>335</v>
      </c>
      <c r="C229" s="424"/>
      <c r="D229" s="425"/>
      <c r="E229" s="426"/>
      <c r="F229" s="427"/>
      <c r="G229" s="428"/>
      <c r="H229" s="183"/>
      <c r="I229" s="203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>
        <v>0</v>
      </c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 x14ac:dyDescent="0.2">
      <c r="A230" s="201">
        <v>55</v>
      </c>
      <c r="B230" s="171" t="s">
        <v>336</v>
      </c>
      <c r="C230" s="194" t="s">
        <v>337</v>
      </c>
      <c r="D230" s="175" t="s">
        <v>134</v>
      </c>
      <c r="E230" s="179">
        <v>25</v>
      </c>
      <c r="F230" s="185"/>
      <c r="G230" s="184">
        <f>ROUND(E230*F230,2)</f>
        <v>0</v>
      </c>
      <c r="H230" s="183" t="s">
        <v>338</v>
      </c>
      <c r="I230" s="203" t="s">
        <v>94</v>
      </c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 t="s">
        <v>95</v>
      </c>
      <c r="AF230" s="32"/>
      <c r="AG230" s="32"/>
      <c r="AH230" s="32"/>
      <c r="AI230" s="32"/>
      <c r="AJ230" s="32"/>
      <c r="AK230" s="32"/>
      <c r="AL230" s="32"/>
      <c r="AM230" s="32">
        <v>21</v>
      </c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 x14ac:dyDescent="0.2">
      <c r="A231" s="200"/>
      <c r="B231" s="172"/>
      <c r="C231" s="195" t="s">
        <v>339</v>
      </c>
      <c r="D231" s="176"/>
      <c r="E231" s="180">
        <v>25</v>
      </c>
      <c r="F231" s="184"/>
      <c r="G231" s="184"/>
      <c r="H231" s="183"/>
      <c r="I231" s="203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 x14ac:dyDescent="0.2">
      <c r="A232" s="201">
        <v>56</v>
      </c>
      <c r="B232" s="171" t="s">
        <v>340</v>
      </c>
      <c r="C232" s="194" t="s">
        <v>341</v>
      </c>
      <c r="D232" s="175" t="s">
        <v>147</v>
      </c>
      <c r="E232" s="179">
        <v>1</v>
      </c>
      <c r="F232" s="185"/>
      <c r="G232" s="184">
        <f>ROUND(E232*F232,2)</f>
        <v>0</v>
      </c>
      <c r="H232" s="183"/>
      <c r="I232" s="203" t="s">
        <v>291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 t="s">
        <v>292</v>
      </c>
      <c r="AF232" s="32" t="s">
        <v>293</v>
      </c>
      <c r="AG232" s="32"/>
      <c r="AH232" s="32"/>
      <c r="AI232" s="32"/>
      <c r="AJ232" s="32"/>
      <c r="AK232" s="32"/>
      <c r="AL232" s="32"/>
      <c r="AM232" s="32">
        <v>21</v>
      </c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 x14ac:dyDescent="0.2">
      <c r="A233" s="200"/>
      <c r="B233" s="172"/>
      <c r="C233" s="195" t="s">
        <v>342</v>
      </c>
      <c r="D233" s="176"/>
      <c r="E233" s="180">
        <v>1</v>
      </c>
      <c r="F233" s="184"/>
      <c r="G233" s="184"/>
      <c r="H233" s="183"/>
      <c r="I233" s="203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x14ac:dyDescent="0.2">
      <c r="A234" s="199" t="s">
        <v>85</v>
      </c>
      <c r="B234" s="170" t="s">
        <v>59</v>
      </c>
      <c r="C234" s="193" t="s">
        <v>60</v>
      </c>
      <c r="D234" s="174"/>
      <c r="E234" s="178"/>
      <c r="F234" s="429">
        <f>SUM(G235:G266)</f>
        <v>0</v>
      </c>
      <c r="G234" s="430"/>
      <c r="H234" s="182"/>
      <c r="I234" s="202"/>
      <c r="AE234" t="s">
        <v>86</v>
      </c>
    </row>
    <row r="235" spans="1:60" outlineLevel="1" x14ac:dyDescent="0.2">
      <c r="A235" s="201">
        <v>57</v>
      </c>
      <c r="B235" s="171" t="s">
        <v>343</v>
      </c>
      <c r="C235" s="194" t="s">
        <v>344</v>
      </c>
      <c r="D235" s="175" t="s">
        <v>147</v>
      </c>
      <c r="E235" s="179">
        <v>5</v>
      </c>
      <c r="F235" s="185"/>
      <c r="G235" s="184">
        <f>ROUND(E235*F235,2)</f>
        <v>0</v>
      </c>
      <c r="H235" s="183"/>
      <c r="I235" s="203" t="s">
        <v>291</v>
      </c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 t="s">
        <v>292</v>
      </c>
      <c r="AF235" s="32" t="s">
        <v>305</v>
      </c>
      <c r="AG235" s="32"/>
      <c r="AH235" s="32"/>
      <c r="AI235" s="32"/>
      <c r="AJ235" s="32"/>
      <c r="AK235" s="32"/>
      <c r="AL235" s="32"/>
      <c r="AM235" s="32">
        <v>21</v>
      </c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 x14ac:dyDescent="0.2">
      <c r="A236" s="200"/>
      <c r="B236" s="172"/>
      <c r="C236" s="195" t="s">
        <v>345</v>
      </c>
      <c r="D236" s="176"/>
      <c r="E236" s="180">
        <v>5</v>
      </c>
      <c r="F236" s="184"/>
      <c r="G236" s="184"/>
      <c r="H236" s="183"/>
      <c r="I236" s="203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 x14ac:dyDescent="0.2">
      <c r="A237" s="200"/>
      <c r="B237" s="172"/>
      <c r="C237" s="195" t="s">
        <v>346</v>
      </c>
      <c r="D237" s="176"/>
      <c r="E237" s="180"/>
      <c r="F237" s="184"/>
      <c r="G237" s="184"/>
      <c r="H237" s="183"/>
      <c r="I237" s="203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 x14ac:dyDescent="0.2">
      <c r="A238" s="200"/>
      <c r="B238" s="172"/>
      <c r="C238" s="195" t="s">
        <v>347</v>
      </c>
      <c r="D238" s="176"/>
      <c r="E238" s="180"/>
      <c r="F238" s="184"/>
      <c r="G238" s="184"/>
      <c r="H238" s="183"/>
      <c r="I238" s="203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 x14ac:dyDescent="0.2">
      <c r="A239" s="201">
        <v>58</v>
      </c>
      <c r="B239" s="171" t="s">
        <v>348</v>
      </c>
      <c r="C239" s="194" t="s">
        <v>349</v>
      </c>
      <c r="D239" s="175" t="s">
        <v>134</v>
      </c>
      <c r="E239" s="179">
        <v>448</v>
      </c>
      <c r="F239" s="185"/>
      <c r="G239" s="184">
        <f>ROUND(E239*F239,2)</f>
        <v>0</v>
      </c>
      <c r="H239" s="183"/>
      <c r="I239" s="203" t="s">
        <v>291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 t="s">
        <v>292</v>
      </c>
      <c r="AF239" s="32" t="s">
        <v>305</v>
      </c>
      <c r="AG239" s="32"/>
      <c r="AH239" s="32"/>
      <c r="AI239" s="32"/>
      <c r="AJ239" s="32"/>
      <c r="AK239" s="32"/>
      <c r="AL239" s="32"/>
      <c r="AM239" s="32">
        <v>21</v>
      </c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ht="22.5" outlineLevel="1" x14ac:dyDescent="0.2">
      <c r="A240" s="200"/>
      <c r="B240" s="172"/>
      <c r="C240" s="195" t="s">
        <v>350</v>
      </c>
      <c r="D240" s="176"/>
      <c r="E240" s="180">
        <v>86</v>
      </c>
      <c r="F240" s="184"/>
      <c r="G240" s="184"/>
      <c r="H240" s="183"/>
      <c r="I240" s="203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ht="22.5" outlineLevel="1" x14ac:dyDescent="0.2">
      <c r="A241" s="200"/>
      <c r="B241" s="172"/>
      <c r="C241" s="195" t="s">
        <v>351</v>
      </c>
      <c r="D241" s="176"/>
      <c r="E241" s="180">
        <v>8</v>
      </c>
      <c r="F241" s="184"/>
      <c r="G241" s="184"/>
      <c r="H241" s="183"/>
      <c r="I241" s="203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ht="22.5" outlineLevel="1" x14ac:dyDescent="0.2">
      <c r="A242" s="200"/>
      <c r="B242" s="172"/>
      <c r="C242" s="195" t="s">
        <v>352</v>
      </c>
      <c r="D242" s="176"/>
      <c r="E242" s="180">
        <v>9</v>
      </c>
      <c r="F242" s="184"/>
      <c r="G242" s="184"/>
      <c r="H242" s="183"/>
      <c r="I242" s="203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ht="22.5" outlineLevel="1" x14ac:dyDescent="0.2">
      <c r="A243" s="200"/>
      <c r="B243" s="172"/>
      <c r="C243" s="195" t="s">
        <v>353</v>
      </c>
      <c r="D243" s="176"/>
      <c r="E243" s="180">
        <v>1</v>
      </c>
      <c r="F243" s="184"/>
      <c r="G243" s="184"/>
      <c r="H243" s="183"/>
      <c r="I243" s="203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ht="22.5" outlineLevel="1" x14ac:dyDescent="0.2">
      <c r="A244" s="200"/>
      <c r="B244" s="172"/>
      <c r="C244" s="195" t="s">
        <v>354</v>
      </c>
      <c r="D244" s="176"/>
      <c r="E244" s="180">
        <v>283</v>
      </c>
      <c r="F244" s="184"/>
      <c r="G244" s="184"/>
      <c r="H244" s="183"/>
      <c r="I244" s="203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ht="22.5" outlineLevel="1" x14ac:dyDescent="0.2">
      <c r="A245" s="200"/>
      <c r="B245" s="172"/>
      <c r="C245" s="195" t="s">
        <v>355</v>
      </c>
      <c r="D245" s="176"/>
      <c r="E245" s="180">
        <v>17</v>
      </c>
      <c r="F245" s="184"/>
      <c r="G245" s="184"/>
      <c r="H245" s="183"/>
      <c r="I245" s="203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ht="22.5" outlineLevel="1" x14ac:dyDescent="0.2">
      <c r="A246" s="200"/>
      <c r="B246" s="172"/>
      <c r="C246" s="195" t="s">
        <v>356</v>
      </c>
      <c r="D246" s="176"/>
      <c r="E246" s="180">
        <v>44</v>
      </c>
      <c r="F246" s="184"/>
      <c r="G246" s="184"/>
      <c r="H246" s="183"/>
      <c r="I246" s="203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ht="22.5" outlineLevel="1" x14ac:dyDescent="0.2">
      <c r="A247" s="201">
        <v>59</v>
      </c>
      <c r="B247" s="171" t="s">
        <v>357</v>
      </c>
      <c r="C247" s="194" t="s">
        <v>358</v>
      </c>
      <c r="D247" s="175" t="s">
        <v>147</v>
      </c>
      <c r="E247" s="179">
        <v>91</v>
      </c>
      <c r="F247" s="185"/>
      <c r="G247" s="184">
        <f>ROUND(E247*F247,2)</f>
        <v>0</v>
      </c>
      <c r="H247" s="183" t="s">
        <v>189</v>
      </c>
      <c r="I247" s="203" t="s">
        <v>94</v>
      </c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 t="s">
        <v>95</v>
      </c>
      <c r="AF247" s="32"/>
      <c r="AG247" s="32"/>
      <c r="AH247" s="32"/>
      <c r="AI247" s="32"/>
      <c r="AJ247" s="32"/>
      <c r="AK247" s="32"/>
      <c r="AL247" s="32"/>
      <c r="AM247" s="32">
        <v>21</v>
      </c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ht="22.5" outlineLevel="1" x14ac:dyDescent="0.2">
      <c r="A248" s="200"/>
      <c r="B248" s="172"/>
      <c r="C248" s="195" t="s">
        <v>359</v>
      </c>
      <c r="D248" s="176"/>
      <c r="E248" s="180"/>
      <c r="F248" s="184"/>
      <c r="G248" s="184"/>
      <c r="H248" s="183"/>
      <c r="I248" s="203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 x14ac:dyDescent="0.2">
      <c r="A249" s="200"/>
      <c r="B249" s="172"/>
      <c r="C249" s="195" t="s">
        <v>360</v>
      </c>
      <c r="D249" s="176"/>
      <c r="E249" s="180">
        <v>91</v>
      </c>
      <c r="F249" s="184"/>
      <c r="G249" s="184"/>
      <c r="H249" s="183"/>
      <c r="I249" s="203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ht="22.5" outlineLevel="1" x14ac:dyDescent="0.2">
      <c r="A250" s="201">
        <v>60</v>
      </c>
      <c r="B250" s="171" t="s">
        <v>361</v>
      </c>
      <c r="C250" s="194" t="s">
        <v>362</v>
      </c>
      <c r="D250" s="175" t="s">
        <v>147</v>
      </c>
      <c r="E250" s="179">
        <v>8</v>
      </c>
      <c r="F250" s="185"/>
      <c r="G250" s="184">
        <f>ROUND(E250*F250,2)</f>
        <v>0</v>
      </c>
      <c r="H250" s="183" t="s">
        <v>189</v>
      </c>
      <c r="I250" s="203" t="s">
        <v>94</v>
      </c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 t="s">
        <v>95</v>
      </c>
      <c r="AF250" s="32"/>
      <c r="AG250" s="32"/>
      <c r="AH250" s="32"/>
      <c r="AI250" s="32"/>
      <c r="AJ250" s="32"/>
      <c r="AK250" s="32"/>
      <c r="AL250" s="32"/>
      <c r="AM250" s="32">
        <v>21</v>
      </c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ht="22.5" outlineLevel="1" x14ac:dyDescent="0.2">
      <c r="A251" s="200"/>
      <c r="B251" s="172"/>
      <c r="C251" s="195" t="s">
        <v>363</v>
      </c>
      <c r="D251" s="176"/>
      <c r="E251" s="180">
        <v>8</v>
      </c>
      <c r="F251" s="184"/>
      <c r="G251" s="184"/>
      <c r="H251" s="183"/>
      <c r="I251" s="203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ht="22.5" outlineLevel="1" x14ac:dyDescent="0.2">
      <c r="A252" s="201">
        <v>61</v>
      </c>
      <c r="B252" s="171" t="s">
        <v>364</v>
      </c>
      <c r="C252" s="194" t="s">
        <v>365</v>
      </c>
      <c r="D252" s="175" t="s">
        <v>147</v>
      </c>
      <c r="E252" s="179">
        <v>9</v>
      </c>
      <c r="F252" s="185"/>
      <c r="G252" s="184">
        <f>ROUND(E252*F252,2)</f>
        <v>0</v>
      </c>
      <c r="H252" s="183" t="s">
        <v>189</v>
      </c>
      <c r="I252" s="203" t="s">
        <v>94</v>
      </c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 t="s">
        <v>95</v>
      </c>
      <c r="AF252" s="32"/>
      <c r="AG252" s="32"/>
      <c r="AH252" s="32"/>
      <c r="AI252" s="32"/>
      <c r="AJ252" s="32"/>
      <c r="AK252" s="32"/>
      <c r="AL252" s="32"/>
      <c r="AM252" s="32">
        <v>21</v>
      </c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ht="22.5" outlineLevel="1" x14ac:dyDescent="0.2">
      <c r="A253" s="200"/>
      <c r="B253" s="172"/>
      <c r="C253" s="195" t="s">
        <v>366</v>
      </c>
      <c r="D253" s="176"/>
      <c r="E253" s="180">
        <v>9</v>
      </c>
      <c r="F253" s="184"/>
      <c r="G253" s="184"/>
      <c r="H253" s="183"/>
      <c r="I253" s="203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ht="22.5" outlineLevel="1" x14ac:dyDescent="0.2">
      <c r="A254" s="201">
        <v>62</v>
      </c>
      <c r="B254" s="171" t="s">
        <v>367</v>
      </c>
      <c r="C254" s="194" t="s">
        <v>368</v>
      </c>
      <c r="D254" s="175" t="s">
        <v>147</v>
      </c>
      <c r="E254" s="179">
        <v>1</v>
      </c>
      <c r="F254" s="185"/>
      <c r="G254" s="184">
        <f>ROUND(E254*F254,2)</f>
        <v>0</v>
      </c>
      <c r="H254" s="183" t="s">
        <v>189</v>
      </c>
      <c r="I254" s="203" t="s">
        <v>94</v>
      </c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 t="s">
        <v>95</v>
      </c>
      <c r="AF254" s="32"/>
      <c r="AG254" s="32"/>
      <c r="AH254" s="32"/>
      <c r="AI254" s="32"/>
      <c r="AJ254" s="32"/>
      <c r="AK254" s="32"/>
      <c r="AL254" s="32"/>
      <c r="AM254" s="32">
        <v>21</v>
      </c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ht="22.5" outlineLevel="1" x14ac:dyDescent="0.2">
      <c r="A255" s="200"/>
      <c r="B255" s="172"/>
      <c r="C255" s="195" t="s">
        <v>369</v>
      </c>
      <c r="D255" s="176"/>
      <c r="E255" s="180">
        <v>1</v>
      </c>
      <c r="F255" s="184"/>
      <c r="G255" s="184"/>
      <c r="H255" s="183"/>
      <c r="I255" s="203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 x14ac:dyDescent="0.2">
      <c r="A256" s="201">
        <v>63</v>
      </c>
      <c r="B256" s="171" t="s">
        <v>370</v>
      </c>
      <c r="C256" s="194" t="s">
        <v>371</v>
      </c>
      <c r="D256" s="175" t="s">
        <v>147</v>
      </c>
      <c r="E256" s="179">
        <v>297</v>
      </c>
      <c r="F256" s="185"/>
      <c r="G256" s="184">
        <f>ROUND(E256*F256,2)</f>
        <v>0</v>
      </c>
      <c r="H256" s="183" t="s">
        <v>189</v>
      </c>
      <c r="I256" s="203" t="s">
        <v>94</v>
      </c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 t="s">
        <v>95</v>
      </c>
      <c r="AF256" s="32"/>
      <c r="AG256" s="32"/>
      <c r="AH256" s="32"/>
      <c r="AI256" s="32"/>
      <c r="AJ256" s="32"/>
      <c r="AK256" s="32"/>
      <c r="AL256" s="32"/>
      <c r="AM256" s="32">
        <v>21</v>
      </c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ht="22.5" outlineLevel="1" x14ac:dyDescent="0.2">
      <c r="A257" s="200"/>
      <c r="B257" s="172"/>
      <c r="C257" s="195" t="s">
        <v>372</v>
      </c>
      <c r="D257" s="176"/>
      <c r="E257" s="180"/>
      <c r="F257" s="184"/>
      <c r="G257" s="184"/>
      <c r="H257" s="183"/>
      <c r="I257" s="203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 x14ac:dyDescent="0.2">
      <c r="A258" s="200"/>
      <c r="B258" s="172"/>
      <c r="C258" s="195" t="s">
        <v>373</v>
      </c>
      <c r="D258" s="176"/>
      <c r="E258" s="180">
        <v>297</v>
      </c>
      <c r="F258" s="184"/>
      <c r="G258" s="184"/>
      <c r="H258" s="183"/>
      <c r="I258" s="203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 x14ac:dyDescent="0.2">
      <c r="A259" s="201">
        <v>64</v>
      </c>
      <c r="B259" s="171" t="s">
        <v>374</v>
      </c>
      <c r="C259" s="194" t="s">
        <v>375</v>
      </c>
      <c r="D259" s="175" t="s">
        <v>147</v>
      </c>
      <c r="E259" s="179">
        <v>18</v>
      </c>
      <c r="F259" s="185"/>
      <c r="G259" s="184">
        <f>ROUND(E259*F259,2)</f>
        <v>0</v>
      </c>
      <c r="H259" s="183" t="s">
        <v>189</v>
      </c>
      <c r="I259" s="203" t="s">
        <v>94</v>
      </c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 t="s">
        <v>95</v>
      </c>
      <c r="AF259" s="32"/>
      <c r="AG259" s="32"/>
      <c r="AH259" s="32"/>
      <c r="AI259" s="32"/>
      <c r="AJ259" s="32"/>
      <c r="AK259" s="32"/>
      <c r="AL259" s="32"/>
      <c r="AM259" s="32">
        <v>21</v>
      </c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ht="22.5" outlineLevel="1" x14ac:dyDescent="0.2">
      <c r="A260" s="200"/>
      <c r="B260" s="172"/>
      <c r="C260" s="195" t="s">
        <v>376</v>
      </c>
      <c r="D260" s="176"/>
      <c r="E260" s="180"/>
      <c r="F260" s="184"/>
      <c r="G260" s="184"/>
      <c r="H260" s="183"/>
      <c r="I260" s="203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 x14ac:dyDescent="0.2">
      <c r="A261" s="200"/>
      <c r="B261" s="172"/>
      <c r="C261" s="195" t="s">
        <v>377</v>
      </c>
      <c r="D261" s="176"/>
      <c r="E261" s="180">
        <v>18</v>
      </c>
      <c r="F261" s="184"/>
      <c r="G261" s="184"/>
      <c r="H261" s="183"/>
      <c r="I261" s="203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 x14ac:dyDescent="0.2">
      <c r="A262" s="201">
        <v>65</v>
      </c>
      <c r="B262" s="171" t="s">
        <v>378</v>
      </c>
      <c r="C262" s="194" t="s">
        <v>379</v>
      </c>
      <c r="D262" s="175" t="s">
        <v>147</v>
      </c>
      <c r="E262" s="179">
        <v>47</v>
      </c>
      <c r="F262" s="185"/>
      <c r="G262" s="184">
        <f>ROUND(E262*F262,2)</f>
        <v>0</v>
      </c>
      <c r="H262" s="183" t="s">
        <v>189</v>
      </c>
      <c r="I262" s="203" t="s">
        <v>94</v>
      </c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 t="s">
        <v>95</v>
      </c>
      <c r="AF262" s="32"/>
      <c r="AG262" s="32"/>
      <c r="AH262" s="32"/>
      <c r="AI262" s="32"/>
      <c r="AJ262" s="32"/>
      <c r="AK262" s="32"/>
      <c r="AL262" s="32"/>
      <c r="AM262" s="32">
        <v>21</v>
      </c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ht="22.5" outlineLevel="1" x14ac:dyDescent="0.2">
      <c r="A263" s="200"/>
      <c r="B263" s="172"/>
      <c r="C263" s="195" t="s">
        <v>380</v>
      </c>
      <c r="D263" s="176"/>
      <c r="E263" s="180"/>
      <c r="F263" s="184"/>
      <c r="G263" s="184"/>
      <c r="H263" s="183"/>
      <c r="I263" s="203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outlineLevel="1" x14ac:dyDescent="0.2">
      <c r="A264" s="200"/>
      <c r="B264" s="172"/>
      <c r="C264" s="195" t="s">
        <v>381</v>
      </c>
      <c r="D264" s="176"/>
      <c r="E264" s="180">
        <v>47</v>
      </c>
      <c r="F264" s="184"/>
      <c r="G264" s="184"/>
      <c r="H264" s="183"/>
      <c r="I264" s="203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</row>
    <row r="265" spans="1:60" outlineLevel="1" x14ac:dyDescent="0.2">
      <c r="A265" s="201">
        <v>66</v>
      </c>
      <c r="B265" s="171" t="s">
        <v>382</v>
      </c>
      <c r="C265" s="194" t="s">
        <v>383</v>
      </c>
      <c r="D265" s="175" t="s">
        <v>92</v>
      </c>
      <c r="E265" s="179">
        <v>3.7</v>
      </c>
      <c r="F265" s="185"/>
      <c r="G265" s="184">
        <f>ROUND(E265*F265,2)</f>
        <v>0</v>
      </c>
      <c r="H265" s="183"/>
      <c r="I265" s="203" t="s">
        <v>291</v>
      </c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 t="s">
        <v>292</v>
      </c>
      <c r="AF265" s="32" t="s">
        <v>305</v>
      </c>
      <c r="AG265" s="32"/>
      <c r="AH265" s="32"/>
      <c r="AI265" s="32"/>
      <c r="AJ265" s="32"/>
      <c r="AK265" s="32"/>
      <c r="AL265" s="32"/>
      <c r="AM265" s="32">
        <v>21</v>
      </c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 x14ac:dyDescent="0.2">
      <c r="A266" s="200"/>
      <c r="B266" s="172"/>
      <c r="C266" s="195" t="s">
        <v>384</v>
      </c>
      <c r="D266" s="176"/>
      <c r="E266" s="180">
        <v>3.7</v>
      </c>
      <c r="F266" s="184"/>
      <c r="G266" s="184"/>
      <c r="H266" s="183"/>
      <c r="I266" s="203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x14ac:dyDescent="0.2">
      <c r="A267" s="199" t="s">
        <v>85</v>
      </c>
      <c r="B267" s="170" t="s">
        <v>61</v>
      </c>
      <c r="C267" s="193" t="s">
        <v>62</v>
      </c>
      <c r="D267" s="174"/>
      <c r="E267" s="178"/>
      <c r="F267" s="429">
        <f>SUM(G268:G278)</f>
        <v>0</v>
      </c>
      <c r="G267" s="430"/>
      <c r="H267" s="182"/>
      <c r="I267" s="202"/>
      <c r="AE267" t="s">
        <v>86</v>
      </c>
    </row>
    <row r="268" spans="1:60" outlineLevel="1" x14ac:dyDescent="0.2">
      <c r="A268" s="200"/>
      <c r="B268" s="417" t="s">
        <v>385</v>
      </c>
      <c r="C268" s="418"/>
      <c r="D268" s="419"/>
      <c r="E268" s="420"/>
      <c r="F268" s="421"/>
      <c r="G268" s="422"/>
      <c r="H268" s="183"/>
      <c r="I268" s="203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>
        <v>0</v>
      </c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</row>
    <row r="269" spans="1:60" outlineLevel="1" x14ac:dyDescent="0.2">
      <c r="A269" s="201">
        <v>67</v>
      </c>
      <c r="B269" s="171" t="s">
        <v>386</v>
      </c>
      <c r="C269" s="194" t="s">
        <v>387</v>
      </c>
      <c r="D269" s="175" t="s">
        <v>147</v>
      </c>
      <c r="E269" s="179">
        <v>42</v>
      </c>
      <c r="F269" s="185"/>
      <c r="G269" s="184">
        <f>ROUND(E269*F269,2)</f>
        <v>0</v>
      </c>
      <c r="H269" s="183" t="s">
        <v>118</v>
      </c>
      <c r="I269" s="203" t="s">
        <v>94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 t="s">
        <v>95</v>
      </c>
      <c r="AF269" s="32"/>
      <c r="AG269" s="32"/>
      <c r="AH269" s="32"/>
      <c r="AI269" s="32"/>
      <c r="AJ269" s="32"/>
      <c r="AK269" s="32"/>
      <c r="AL269" s="32"/>
      <c r="AM269" s="32">
        <v>21</v>
      </c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 x14ac:dyDescent="0.2">
      <c r="A270" s="200"/>
      <c r="B270" s="172"/>
      <c r="C270" s="195" t="s">
        <v>388</v>
      </c>
      <c r="D270" s="176"/>
      <c r="E270" s="180"/>
      <c r="F270" s="184"/>
      <c r="G270" s="184"/>
      <c r="H270" s="183"/>
      <c r="I270" s="203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 x14ac:dyDescent="0.2">
      <c r="A271" s="200"/>
      <c r="B271" s="172"/>
      <c r="C271" s="195" t="s">
        <v>389</v>
      </c>
      <c r="D271" s="176"/>
      <c r="E271" s="180">
        <v>42</v>
      </c>
      <c r="F271" s="184"/>
      <c r="G271" s="184"/>
      <c r="H271" s="183"/>
      <c r="I271" s="203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outlineLevel="1" x14ac:dyDescent="0.2">
      <c r="A272" s="201">
        <v>68</v>
      </c>
      <c r="B272" s="171" t="s">
        <v>390</v>
      </c>
      <c r="C272" s="194" t="s">
        <v>391</v>
      </c>
      <c r="D272" s="175" t="s">
        <v>147</v>
      </c>
      <c r="E272" s="179">
        <v>3780</v>
      </c>
      <c r="F272" s="185"/>
      <c r="G272" s="184">
        <f>ROUND(E272*F272,2)</f>
        <v>0</v>
      </c>
      <c r="H272" s="183" t="s">
        <v>118</v>
      </c>
      <c r="I272" s="203" t="s">
        <v>94</v>
      </c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 t="s">
        <v>95</v>
      </c>
      <c r="AF272" s="32"/>
      <c r="AG272" s="32"/>
      <c r="AH272" s="32"/>
      <c r="AI272" s="32"/>
      <c r="AJ272" s="32"/>
      <c r="AK272" s="32"/>
      <c r="AL272" s="32"/>
      <c r="AM272" s="32">
        <v>21</v>
      </c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 x14ac:dyDescent="0.2">
      <c r="A273" s="200"/>
      <c r="B273" s="172"/>
      <c r="C273" s="195" t="s">
        <v>388</v>
      </c>
      <c r="D273" s="176"/>
      <c r="E273" s="180"/>
      <c r="F273" s="184"/>
      <c r="G273" s="184"/>
      <c r="H273" s="183"/>
      <c r="I273" s="203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outlineLevel="1" x14ac:dyDescent="0.2">
      <c r="A274" s="200"/>
      <c r="B274" s="172"/>
      <c r="C274" s="195" t="s">
        <v>392</v>
      </c>
      <c r="D274" s="176"/>
      <c r="E274" s="180">
        <v>3780</v>
      </c>
      <c r="F274" s="184"/>
      <c r="G274" s="184"/>
      <c r="H274" s="183"/>
      <c r="I274" s="203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outlineLevel="1" x14ac:dyDescent="0.2">
      <c r="A275" s="200"/>
      <c r="B275" s="423" t="s">
        <v>393</v>
      </c>
      <c r="C275" s="424"/>
      <c r="D275" s="425"/>
      <c r="E275" s="426"/>
      <c r="F275" s="427"/>
      <c r="G275" s="428"/>
      <c r="H275" s="183"/>
      <c r="I275" s="203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>
        <v>0</v>
      </c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</row>
    <row r="276" spans="1:60" outlineLevel="1" x14ac:dyDescent="0.2">
      <c r="A276" s="201">
        <v>69</v>
      </c>
      <c r="B276" s="171" t="s">
        <v>394</v>
      </c>
      <c r="C276" s="194" t="s">
        <v>395</v>
      </c>
      <c r="D276" s="175" t="s">
        <v>147</v>
      </c>
      <c r="E276" s="179">
        <v>42</v>
      </c>
      <c r="F276" s="185"/>
      <c r="G276" s="184">
        <f>ROUND(E276*F276,2)</f>
        <v>0</v>
      </c>
      <c r="H276" s="183" t="s">
        <v>118</v>
      </c>
      <c r="I276" s="203" t="s">
        <v>94</v>
      </c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 t="s">
        <v>95</v>
      </c>
      <c r="AF276" s="32"/>
      <c r="AG276" s="32"/>
      <c r="AH276" s="32"/>
      <c r="AI276" s="32"/>
      <c r="AJ276" s="32"/>
      <c r="AK276" s="32"/>
      <c r="AL276" s="32"/>
      <c r="AM276" s="32">
        <v>21</v>
      </c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 x14ac:dyDescent="0.2">
      <c r="A277" s="200"/>
      <c r="B277" s="172"/>
      <c r="C277" s="195" t="s">
        <v>388</v>
      </c>
      <c r="D277" s="176"/>
      <c r="E277" s="180"/>
      <c r="F277" s="184"/>
      <c r="G277" s="184"/>
      <c r="H277" s="183"/>
      <c r="I277" s="203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 outlineLevel="1" x14ac:dyDescent="0.2">
      <c r="A278" s="200"/>
      <c r="B278" s="172"/>
      <c r="C278" s="195" t="s">
        <v>389</v>
      </c>
      <c r="D278" s="176"/>
      <c r="E278" s="180">
        <v>42</v>
      </c>
      <c r="F278" s="184"/>
      <c r="G278" s="184"/>
      <c r="H278" s="183"/>
      <c r="I278" s="203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</row>
    <row r="279" spans="1:60" x14ac:dyDescent="0.2">
      <c r="A279" s="199" t="s">
        <v>85</v>
      </c>
      <c r="B279" s="170" t="s">
        <v>63</v>
      </c>
      <c r="C279" s="193" t="s">
        <v>64</v>
      </c>
      <c r="D279" s="174"/>
      <c r="E279" s="178"/>
      <c r="F279" s="429">
        <f>SUM(G280:G282)</f>
        <v>0</v>
      </c>
      <c r="G279" s="430"/>
      <c r="H279" s="182"/>
      <c r="I279" s="202"/>
      <c r="AE279" t="s">
        <v>86</v>
      </c>
    </row>
    <row r="280" spans="1:60" outlineLevel="1" x14ac:dyDescent="0.2">
      <c r="A280" s="200"/>
      <c r="B280" s="417" t="s">
        <v>396</v>
      </c>
      <c r="C280" s="418"/>
      <c r="D280" s="419"/>
      <c r="E280" s="420"/>
      <c r="F280" s="421"/>
      <c r="G280" s="422"/>
      <c r="H280" s="183"/>
      <c r="I280" s="203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>
        <v>0</v>
      </c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</row>
    <row r="281" spans="1:60" outlineLevel="1" x14ac:dyDescent="0.2">
      <c r="A281" s="200"/>
      <c r="B281" s="423" t="s">
        <v>397</v>
      </c>
      <c r="C281" s="424"/>
      <c r="D281" s="425"/>
      <c r="E281" s="426"/>
      <c r="F281" s="427"/>
      <c r="G281" s="428"/>
      <c r="H281" s="183"/>
      <c r="I281" s="203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 t="s">
        <v>89</v>
      </c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</row>
    <row r="282" spans="1:60" outlineLevel="1" x14ac:dyDescent="0.2">
      <c r="A282" s="201">
        <v>70</v>
      </c>
      <c r="B282" s="171" t="s">
        <v>398</v>
      </c>
      <c r="C282" s="194" t="s">
        <v>399</v>
      </c>
      <c r="D282" s="175" t="s">
        <v>400</v>
      </c>
      <c r="E282" s="179">
        <v>1228.64141</v>
      </c>
      <c r="F282" s="185"/>
      <c r="G282" s="184">
        <f>ROUND(E282*F282,2)</f>
        <v>0</v>
      </c>
      <c r="H282" s="183" t="s">
        <v>118</v>
      </c>
      <c r="I282" s="203" t="s">
        <v>94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 t="s">
        <v>95</v>
      </c>
      <c r="AF282" s="32"/>
      <c r="AG282" s="32"/>
      <c r="AH282" s="32"/>
      <c r="AI282" s="32"/>
      <c r="AJ282" s="32"/>
      <c r="AK282" s="32"/>
      <c r="AL282" s="32"/>
      <c r="AM282" s="32">
        <v>21</v>
      </c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</row>
    <row r="283" spans="1:60" x14ac:dyDescent="0.2">
      <c r="A283" s="199" t="s">
        <v>85</v>
      </c>
      <c r="B283" s="170" t="s">
        <v>65</v>
      </c>
      <c r="C283" s="193" t="s">
        <v>66</v>
      </c>
      <c r="D283" s="174"/>
      <c r="E283" s="178"/>
      <c r="F283" s="429">
        <f>SUM(G284:G294)</f>
        <v>0</v>
      </c>
      <c r="G283" s="430"/>
      <c r="H283" s="182"/>
      <c r="I283" s="202"/>
      <c r="AE283" t="s">
        <v>86</v>
      </c>
    </row>
    <row r="284" spans="1:60" outlineLevel="1" x14ac:dyDescent="0.2">
      <c r="A284" s="200"/>
      <c r="B284" s="417" t="s">
        <v>401</v>
      </c>
      <c r="C284" s="418"/>
      <c r="D284" s="419"/>
      <c r="E284" s="420"/>
      <c r="F284" s="421"/>
      <c r="G284" s="422"/>
      <c r="H284" s="183"/>
      <c r="I284" s="203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>
        <v>0</v>
      </c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</row>
    <row r="285" spans="1:60" outlineLevel="1" x14ac:dyDescent="0.2">
      <c r="A285" s="201">
        <v>71</v>
      </c>
      <c r="B285" s="171" t="s">
        <v>402</v>
      </c>
      <c r="C285" s="194" t="s">
        <v>403</v>
      </c>
      <c r="D285" s="175" t="s">
        <v>400</v>
      </c>
      <c r="E285" s="179">
        <v>547.13</v>
      </c>
      <c r="F285" s="185"/>
      <c r="G285" s="184">
        <f>ROUND(E285*F285,2)</f>
        <v>0</v>
      </c>
      <c r="H285" s="183" t="s">
        <v>141</v>
      </c>
      <c r="I285" s="203" t="s">
        <v>94</v>
      </c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 t="s">
        <v>95</v>
      </c>
      <c r="AF285" s="32"/>
      <c r="AG285" s="32"/>
      <c r="AH285" s="32"/>
      <c r="AI285" s="32"/>
      <c r="AJ285" s="32"/>
      <c r="AK285" s="32"/>
      <c r="AL285" s="32"/>
      <c r="AM285" s="32">
        <v>21</v>
      </c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</row>
    <row r="286" spans="1:60" outlineLevel="1" x14ac:dyDescent="0.2">
      <c r="A286" s="200"/>
      <c r="B286" s="172"/>
      <c r="C286" s="431" t="s">
        <v>404</v>
      </c>
      <c r="D286" s="432"/>
      <c r="E286" s="433"/>
      <c r="F286" s="434"/>
      <c r="G286" s="435"/>
      <c r="H286" s="183"/>
      <c r="I286" s="203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163" t="str">
        <f>C286</f>
        <v>Včetně naložení na dopravní prostředek a složení na skládku, bez poplatku za skládku.</v>
      </c>
      <c r="BB286" s="32"/>
      <c r="BC286" s="32"/>
      <c r="BD286" s="32"/>
      <c r="BE286" s="32"/>
      <c r="BF286" s="32"/>
      <c r="BG286" s="32"/>
      <c r="BH286" s="32"/>
    </row>
    <row r="287" spans="1:60" outlineLevel="1" x14ac:dyDescent="0.2">
      <c r="A287" s="201">
        <v>72</v>
      </c>
      <c r="B287" s="171" t="s">
        <v>405</v>
      </c>
      <c r="C287" s="194" t="s">
        <v>406</v>
      </c>
      <c r="D287" s="175" t="s">
        <v>400</v>
      </c>
      <c r="E287" s="179">
        <v>5349.42</v>
      </c>
      <c r="F287" s="185"/>
      <c r="G287" s="184">
        <f>ROUND(E287*F287,2)</f>
        <v>0</v>
      </c>
      <c r="H287" s="183" t="s">
        <v>141</v>
      </c>
      <c r="I287" s="203" t="s">
        <v>94</v>
      </c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 t="s">
        <v>95</v>
      </c>
      <c r="AF287" s="32"/>
      <c r="AG287" s="32"/>
      <c r="AH287" s="32"/>
      <c r="AI287" s="32"/>
      <c r="AJ287" s="32"/>
      <c r="AK287" s="32"/>
      <c r="AL287" s="32"/>
      <c r="AM287" s="32">
        <v>21</v>
      </c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</row>
    <row r="288" spans="1:60" outlineLevel="1" x14ac:dyDescent="0.2">
      <c r="A288" s="200"/>
      <c r="B288" s="172"/>
      <c r="C288" s="195" t="s">
        <v>407</v>
      </c>
      <c r="D288" s="176"/>
      <c r="E288" s="180">
        <v>2619.54</v>
      </c>
      <c r="F288" s="184"/>
      <c r="G288" s="184"/>
      <c r="H288" s="183"/>
      <c r="I288" s="203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</row>
    <row r="289" spans="1:60" outlineLevel="1" x14ac:dyDescent="0.2">
      <c r="A289" s="200"/>
      <c r="B289" s="172"/>
      <c r="C289" s="195" t="s">
        <v>408</v>
      </c>
      <c r="D289" s="176"/>
      <c r="E289" s="180">
        <v>567</v>
      </c>
      <c r="F289" s="184"/>
      <c r="G289" s="184"/>
      <c r="H289" s="183"/>
      <c r="I289" s="203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</row>
    <row r="290" spans="1:60" outlineLevel="1" x14ac:dyDescent="0.2">
      <c r="A290" s="200"/>
      <c r="B290" s="172"/>
      <c r="C290" s="195" t="s">
        <v>409</v>
      </c>
      <c r="D290" s="176"/>
      <c r="E290" s="180">
        <v>942.48</v>
      </c>
      <c r="F290" s="184"/>
      <c r="G290" s="184"/>
      <c r="H290" s="183"/>
      <c r="I290" s="203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</row>
    <row r="291" spans="1:60" outlineLevel="1" x14ac:dyDescent="0.2">
      <c r="A291" s="200"/>
      <c r="B291" s="172"/>
      <c r="C291" s="195" t="s">
        <v>410</v>
      </c>
      <c r="D291" s="176"/>
      <c r="E291" s="180">
        <v>1190.7</v>
      </c>
      <c r="F291" s="184"/>
      <c r="G291" s="184"/>
      <c r="H291" s="183"/>
      <c r="I291" s="203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</row>
    <row r="292" spans="1:60" outlineLevel="1" x14ac:dyDescent="0.2">
      <c r="A292" s="200"/>
      <c r="B292" s="172"/>
      <c r="C292" s="195" t="s">
        <v>411</v>
      </c>
      <c r="D292" s="176"/>
      <c r="E292" s="180">
        <v>29.7</v>
      </c>
      <c r="F292" s="184"/>
      <c r="G292" s="184"/>
      <c r="H292" s="183"/>
      <c r="I292" s="203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</row>
    <row r="293" spans="1:60" outlineLevel="1" x14ac:dyDescent="0.2">
      <c r="A293" s="200"/>
      <c r="B293" s="423" t="s">
        <v>412</v>
      </c>
      <c r="C293" s="424"/>
      <c r="D293" s="425"/>
      <c r="E293" s="426"/>
      <c r="F293" s="427"/>
      <c r="G293" s="428"/>
      <c r="H293" s="183"/>
      <c r="I293" s="203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>
        <v>0</v>
      </c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</row>
    <row r="294" spans="1:60" outlineLevel="1" x14ac:dyDescent="0.2">
      <c r="A294" s="201">
        <v>73</v>
      </c>
      <c r="B294" s="171" t="s">
        <v>413</v>
      </c>
      <c r="C294" s="194" t="s">
        <v>414</v>
      </c>
      <c r="D294" s="175" t="s">
        <v>400</v>
      </c>
      <c r="E294" s="179">
        <v>547.13</v>
      </c>
      <c r="F294" s="185"/>
      <c r="G294" s="184">
        <f>ROUND(E294*F294,2)</f>
        <v>0</v>
      </c>
      <c r="H294" s="183" t="s">
        <v>141</v>
      </c>
      <c r="I294" s="203" t="s">
        <v>94</v>
      </c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 t="s">
        <v>95</v>
      </c>
      <c r="AF294" s="32"/>
      <c r="AG294" s="32"/>
      <c r="AH294" s="32"/>
      <c r="AI294" s="32"/>
      <c r="AJ294" s="32"/>
      <c r="AK294" s="32"/>
      <c r="AL294" s="32"/>
      <c r="AM294" s="32">
        <v>21</v>
      </c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</row>
    <row r="295" spans="1:60" x14ac:dyDescent="0.2">
      <c r="A295" s="199" t="s">
        <v>85</v>
      </c>
      <c r="B295" s="170" t="s">
        <v>67</v>
      </c>
      <c r="C295" s="193" t="s">
        <v>68</v>
      </c>
      <c r="D295" s="174"/>
      <c r="E295" s="178"/>
      <c r="F295" s="429">
        <f>SUM(G296:G313)</f>
        <v>0</v>
      </c>
      <c r="G295" s="430"/>
      <c r="H295" s="182"/>
      <c r="I295" s="202"/>
      <c r="AE295" t="s">
        <v>86</v>
      </c>
    </row>
    <row r="296" spans="1:60" outlineLevel="1" x14ac:dyDescent="0.2">
      <c r="A296" s="200"/>
      <c r="B296" s="417" t="s">
        <v>415</v>
      </c>
      <c r="C296" s="418"/>
      <c r="D296" s="419"/>
      <c r="E296" s="420"/>
      <c r="F296" s="421"/>
      <c r="G296" s="422"/>
      <c r="H296" s="183"/>
      <c r="I296" s="203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>
        <v>0</v>
      </c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</row>
    <row r="297" spans="1:60" ht="22.5" outlineLevel="1" x14ac:dyDescent="0.2">
      <c r="A297" s="200"/>
      <c r="B297" s="423" t="s">
        <v>416</v>
      </c>
      <c r="C297" s="424"/>
      <c r="D297" s="425"/>
      <c r="E297" s="426"/>
      <c r="F297" s="427"/>
      <c r="G297" s="428"/>
      <c r="H297" s="183"/>
      <c r="I297" s="203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 t="s">
        <v>89</v>
      </c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163" t="str">
        <f>B297</f>
        <v>Náklady dodavatele vyplývající z povinností dodavatele stanovených obchodními podmínkami před zahájením stavebních prací. Tato skupina zahrnuje zejména náklady na přípravné činnosti.</v>
      </c>
      <c r="BA297" s="32"/>
      <c r="BB297" s="32"/>
      <c r="BC297" s="32"/>
      <c r="BD297" s="32"/>
      <c r="BE297" s="32"/>
      <c r="BF297" s="32"/>
      <c r="BG297" s="32"/>
      <c r="BH297" s="32"/>
    </row>
    <row r="298" spans="1:60" outlineLevel="1" x14ac:dyDescent="0.2">
      <c r="A298" s="201">
        <v>74</v>
      </c>
      <c r="B298" s="171" t="s">
        <v>417</v>
      </c>
      <c r="C298" s="194" t="s">
        <v>418</v>
      </c>
      <c r="D298" s="175" t="s">
        <v>419</v>
      </c>
      <c r="E298" s="179">
        <v>1</v>
      </c>
      <c r="F298" s="185"/>
      <c r="G298" s="184">
        <f>ROUND(E298*F298,2)</f>
        <v>0</v>
      </c>
      <c r="H298" s="183" t="s">
        <v>420</v>
      </c>
      <c r="I298" s="203" t="s">
        <v>174</v>
      </c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 t="s">
        <v>95</v>
      </c>
      <c r="AF298" s="32"/>
      <c r="AG298" s="32"/>
      <c r="AH298" s="32"/>
      <c r="AI298" s="32"/>
      <c r="AJ298" s="32"/>
      <c r="AK298" s="32"/>
      <c r="AL298" s="32"/>
      <c r="AM298" s="32">
        <v>21</v>
      </c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</row>
    <row r="299" spans="1:60" outlineLevel="1" x14ac:dyDescent="0.2">
      <c r="A299" s="200"/>
      <c r="B299" s="172"/>
      <c r="C299" s="431" t="s">
        <v>445</v>
      </c>
      <c r="D299" s="432"/>
      <c r="E299" s="433"/>
      <c r="F299" s="434"/>
      <c r="G299" s="435"/>
      <c r="H299" s="183"/>
      <c r="I299" s="203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163" t="str">
        <f>C299</f>
        <v>Pasportizace stávajících nemovitostí před stavbou.</v>
      </c>
      <c r="BB299" s="32"/>
      <c r="BC299" s="32"/>
      <c r="BD299" s="32"/>
      <c r="BE299" s="32"/>
      <c r="BF299" s="32"/>
      <c r="BG299" s="32"/>
      <c r="BH299" s="32"/>
    </row>
    <row r="300" spans="1:60" outlineLevel="1" x14ac:dyDescent="0.2">
      <c r="A300" s="200"/>
      <c r="B300" s="172"/>
      <c r="C300" s="431" t="s">
        <v>421</v>
      </c>
      <c r="D300" s="432"/>
      <c r="E300" s="433"/>
      <c r="F300" s="434"/>
      <c r="G300" s="435"/>
      <c r="H300" s="183"/>
      <c r="I300" s="203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163" t="str">
        <f>C300</f>
        <v>Pasportizace stejných nemovitostí po dokončení stavby.</v>
      </c>
      <c r="BB300" s="32"/>
      <c r="BC300" s="32"/>
      <c r="BD300" s="32"/>
      <c r="BE300" s="32"/>
      <c r="BF300" s="32"/>
      <c r="BG300" s="32"/>
      <c r="BH300" s="32"/>
    </row>
    <row r="301" spans="1:60" outlineLevel="1" x14ac:dyDescent="0.2">
      <c r="A301" s="200"/>
      <c r="B301" s="423" t="s">
        <v>422</v>
      </c>
      <c r="C301" s="424"/>
      <c r="D301" s="425"/>
      <c r="E301" s="426"/>
      <c r="F301" s="427"/>
      <c r="G301" s="428"/>
      <c r="H301" s="183"/>
      <c r="I301" s="203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>
        <v>0</v>
      </c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</row>
    <row r="302" spans="1:60" outlineLevel="1" x14ac:dyDescent="0.2">
      <c r="A302" s="201">
        <v>75</v>
      </c>
      <c r="B302" s="171" t="s">
        <v>423</v>
      </c>
      <c r="C302" s="194" t="s">
        <v>424</v>
      </c>
      <c r="D302" s="175" t="s">
        <v>419</v>
      </c>
      <c r="E302" s="179">
        <v>1</v>
      </c>
      <c r="F302" s="185"/>
      <c r="G302" s="184">
        <f>ROUND(E302*F302,2)</f>
        <v>0</v>
      </c>
      <c r="H302" s="183" t="s">
        <v>420</v>
      </c>
      <c r="I302" s="203" t="s">
        <v>174</v>
      </c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 t="s">
        <v>95</v>
      </c>
      <c r="AF302" s="32"/>
      <c r="AG302" s="32"/>
      <c r="AH302" s="32"/>
      <c r="AI302" s="32"/>
      <c r="AJ302" s="32"/>
      <c r="AK302" s="32"/>
      <c r="AL302" s="32"/>
      <c r="AM302" s="32">
        <v>21</v>
      </c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</row>
    <row r="303" spans="1:60" outlineLevel="1" x14ac:dyDescent="0.2">
      <c r="A303" s="200"/>
      <c r="B303" s="172"/>
      <c r="C303" s="431" t="s">
        <v>446</v>
      </c>
      <c r="D303" s="432"/>
      <c r="E303" s="433"/>
      <c r="F303" s="434"/>
      <c r="G303" s="435"/>
      <c r="H303" s="183"/>
      <c r="I303" s="203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163" t="str">
        <f>C303</f>
        <v>Geodetické zaměření rohů stavby, stabilizace bodů a sestavení laviček.</v>
      </c>
      <c r="BB303" s="32"/>
      <c r="BC303" s="32"/>
      <c r="BD303" s="32"/>
      <c r="BE303" s="32"/>
      <c r="BF303" s="32"/>
      <c r="BG303" s="32"/>
      <c r="BH303" s="32"/>
    </row>
    <row r="304" spans="1:60" ht="22.5" outlineLevel="1" x14ac:dyDescent="0.2">
      <c r="A304" s="200"/>
      <c r="B304" s="172"/>
      <c r="C304" s="431" t="s">
        <v>425</v>
      </c>
      <c r="D304" s="432"/>
      <c r="E304" s="433"/>
      <c r="F304" s="434"/>
      <c r="G304" s="435"/>
      <c r="H304" s="183"/>
      <c r="I304" s="203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163" t="str">
        <f>C304</f>
        <v>Vyhotovení protokolu o vytyčení stavby se seznamem souřadnic vytyčených bodů a jejich polohopisnými (S-JTSK) a výškopisnými (Bpv) hodnotami.</v>
      </c>
      <c r="BB304" s="32"/>
      <c r="BC304" s="32"/>
      <c r="BD304" s="32"/>
      <c r="BE304" s="32"/>
      <c r="BF304" s="32"/>
      <c r="BG304" s="32"/>
      <c r="BH304" s="32"/>
    </row>
    <row r="305" spans="1:60" outlineLevel="1" x14ac:dyDescent="0.2">
      <c r="A305" s="200"/>
      <c r="B305" s="423" t="s">
        <v>422</v>
      </c>
      <c r="C305" s="424"/>
      <c r="D305" s="425"/>
      <c r="E305" s="426"/>
      <c r="F305" s="427"/>
      <c r="G305" s="428"/>
      <c r="H305" s="183"/>
      <c r="I305" s="203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>
        <v>0</v>
      </c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</row>
    <row r="306" spans="1:60" outlineLevel="1" x14ac:dyDescent="0.2">
      <c r="A306" s="201">
        <v>76</v>
      </c>
      <c r="B306" s="171" t="s">
        <v>426</v>
      </c>
      <c r="C306" s="194" t="s">
        <v>427</v>
      </c>
      <c r="D306" s="175" t="s">
        <v>419</v>
      </c>
      <c r="E306" s="179">
        <v>1</v>
      </c>
      <c r="F306" s="185"/>
      <c r="G306" s="184">
        <f>ROUND(E306*F306,2)</f>
        <v>0</v>
      </c>
      <c r="H306" s="183" t="s">
        <v>420</v>
      </c>
      <c r="I306" s="203" t="s">
        <v>174</v>
      </c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 t="s">
        <v>95</v>
      </c>
      <c r="AF306" s="32"/>
      <c r="AG306" s="32"/>
      <c r="AH306" s="32"/>
      <c r="AI306" s="32"/>
      <c r="AJ306" s="32"/>
      <c r="AK306" s="32"/>
      <c r="AL306" s="32"/>
      <c r="AM306" s="32">
        <v>21</v>
      </c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</row>
    <row r="307" spans="1:60" outlineLevel="1" x14ac:dyDescent="0.2">
      <c r="A307" s="200"/>
      <c r="B307" s="172"/>
      <c r="C307" s="431" t="s">
        <v>428</v>
      </c>
      <c r="D307" s="432"/>
      <c r="E307" s="433"/>
      <c r="F307" s="434"/>
      <c r="G307" s="435"/>
      <c r="H307" s="183"/>
      <c r="I307" s="203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163" t="str">
        <f>C307</f>
        <v>Zaměření a vytýčení stávajících inženýrských sítí v místě stavby z hlediska jejich ochrany při provádění stavby.</v>
      </c>
      <c r="BB307" s="32"/>
      <c r="BC307" s="32"/>
      <c r="BD307" s="32"/>
      <c r="BE307" s="32"/>
      <c r="BF307" s="32"/>
      <c r="BG307" s="32"/>
      <c r="BH307" s="32"/>
    </row>
    <row r="308" spans="1:60" outlineLevel="1" x14ac:dyDescent="0.2">
      <c r="A308" s="200"/>
      <c r="B308" s="423" t="s">
        <v>429</v>
      </c>
      <c r="C308" s="424"/>
      <c r="D308" s="425"/>
      <c r="E308" s="426"/>
      <c r="F308" s="427"/>
      <c r="G308" s="428"/>
      <c r="H308" s="183"/>
      <c r="I308" s="203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>
        <v>0</v>
      </c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</row>
    <row r="309" spans="1:60" outlineLevel="1" x14ac:dyDescent="0.2">
      <c r="A309" s="201">
        <v>77</v>
      </c>
      <c r="B309" s="171" t="s">
        <v>430</v>
      </c>
      <c r="C309" s="194" t="s">
        <v>431</v>
      </c>
      <c r="D309" s="175" t="s">
        <v>419</v>
      </c>
      <c r="E309" s="179">
        <v>1</v>
      </c>
      <c r="F309" s="185"/>
      <c r="G309" s="184">
        <f>ROUND(E309*F309,2)</f>
        <v>0</v>
      </c>
      <c r="H309" s="183" t="s">
        <v>420</v>
      </c>
      <c r="I309" s="203" t="s">
        <v>174</v>
      </c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 t="s">
        <v>95</v>
      </c>
      <c r="AF309" s="32"/>
      <c r="AG309" s="32"/>
      <c r="AH309" s="32"/>
      <c r="AI309" s="32"/>
      <c r="AJ309" s="32"/>
      <c r="AK309" s="32"/>
      <c r="AL309" s="32"/>
      <c r="AM309" s="32">
        <v>21</v>
      </c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</row>
    <row r="310" spans="1:60" outlineLevel="1" x14ac:dyDescent="0.2">
      <c r="A310" s="200"/>
      <c r="B310" s="172"/>
      <c r="C310" s="431" t="s">
        <v>432</v>
      </c>
      <c r="D310" s="432"/>
      <c r="E310" s="433"/>
      <c r="F310" s="434"/>
      <c r="G310" s="435"/>
      <c r="H310" s="183"/>
      <c r="I310" s="203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163" t="str">
        <f>C310</f>
        <v>Koordinace stavebních a technologických dodávek stavby.</v>
      </c>
      <c r="BB310" s="32"/>
      <c r="BC310" s="32"/>
      <c r="BD310" s="32"/>
      <c r="BE310" s="32"/>
      <c r="BF310" s="32"/>
      <c r="BG310" s="32"/>
      <c r="BH310" s="32"/>
    </row>
    <row r="311" spans="1:60" outlineLevel="1" x14ac:dyDescent="0.2">
      <c r="A311" s="200"/>
      <c r="B311" s="423" t="s">
        <v>433</v>
      </c>
      <c r="C311" s="424"/>
      <c r="D311" s="425"/>
      <c r="E311" s="426"/>
      <c r="F311" s="427"/>
      <c r="G311" s="428"/>
      <c r="H311" s="183"/>
      <c r="I311" s="203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>
        <v>0</v>
      </c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</row>
    <row r="312" spans="1:60" outlineLevel="1" x14ac:dyDescent="0.2">
      <c r="A312" s="201">
        <v>78</v>
      </c>
      <c r="B312" s="171" t="s">
        <v>434</v>
      </c>
      <c r="C312" s="194" t="s">
        <v>435</v>
      </c>
      <c r="D312" s="175" t="s">
        <v>419</v>
      </c>
      <c r="E312" s="179">
        <v>1</v>
      </c>
      <c r="F312" s="185"/>
      <c r="G312" s="184">
        <f>ROUND(E312*F312,2)</f>
        <v>0</v>
      </c>
      <c r="H312" s="183" t="s">
        <v>420</v>
      </c>
      <c r="I312" s="203" t="s">
        <v>174</v>
      </c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 t="s">
        <v>95</v>
      </c>
      <c r="AF312" s="32"/>
      <c r="AG312" s="32"/>
      <c r="AH312" s="32"/>
      <c r="AI312" s="32"/>
      <c r="AJ312" s="32"/>
      <c r="AK312" s="32"/>
      <c r="AL312" s="32"/>
      <c r="AM312" s="32">
        <v>21</v>
      </c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</row>
    <row r="313" spans="1:60" outlineLevel="1" x14ac:dyDescent="0.2">
      <c r="A313" s="200"/>
      <c r="B313" s="172"/>
      <c r="C313" s="431" t="s">
        <v>436</v>
      </c>
      <c r="D313" s="432"/>
      <c r="E313" s="433"/>
      <c r="F313" s="434"/>
      <c r="G313" s="435"/>
      <c r="H313" s="183"/>
      <c r="I313" s="203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163" t="str">
        <f>C313</f>
        <v>Veškeré náklady spojené s vybudováním, provozem a odstraněním zařízení staveniště.</v>
      </c>
      <c r="BB313" s="32"/>
      <c r="BC313" s="32"/>
      <c r="BD313" s="32"/>
      <c r="BE313" s="32"/>
      <c r="BF313" s="32"/>
      <c r="BG313" s="32"/>
      <c r="BH313" s="32"/>
    </row>
    <row r="314" spans="1:60" x14ac:dyDescent="0.2">
      <c r="A314" s="199" t="s">
        <v>85</v>
      </c>
      <c r="B314" s="170" t="s">
        <v>69</v>
      </c>
      <c r="C314" s="193" t="s">
        <v>70</v>
      </c>
      <c r="D314" s="174"/>
      <c r="E314" s="178"/>
      <c r="F314" s="429">
        <f>SUM(G315:G322)</f>
        <v>0</v>
      </c>
      <c r="G314" s="430"/>
      <c r="H314" s="182"/>
      <c r="I314" s="202"/>
      <c r="AE314" t="s">
        <v>86</v>
      </c>
    </row>
    <row r="315" spans="1:60" outlineLevel="1" x14ac:dyDescent="0.2">
      <c r="A315" s="200"/>
      <c r="B315" s="417" t="s">
        <v>437</v>
      </c>
      <c r="C315" s="418"/>
      <c r="D315" s="419"/>
      <c r="E315" s="420"/>
      <c r="F315" s="421"/>
      <c r="G315" s="422"/>
      <c r="H315" s="183"/>
      <c r="I315" s="203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>
        <v>0</v>
      </c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</row>
    <row r="316" spans="1:60" outlineLevel="1" x14ac:dyDescent="0.2">
      <c r="A316" s="200"/>
      <c r="B316" s="423" t="s">
        <v>438</v>
      </c>
      <c r="C316" s="424"/>
      <c r="D316" s="425"/>
      <c r="E316" s="426"/>
      <c r="F316" s="427"/>
      <c r="G316" s="428"/>
      <c r="H316" s="183"/>
      <c r="I316" s="203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 t="s">
        <v>89</v>
      </c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</row>
    <row r="317" spans="1:60" outlineLevel="1" x14ac:dyDescent="0.2">
      <c r="A317" s="201">
        <v>79</v>
      </c>
      <c r="B317" s="171" t="s">
        <v>439</v>
      </c>
      <c r="C317" s="194" t="s">
        <v>440</v>
      </c>
      <c r="D317" s="175" t="s">
        <v>419</v>
      </c>
      <c r="E317" s="179">
        <v>1</v>
      </c>
      <c r="F317" s="185"/>
      <c r="G317" s="184">
        <f>ROUND(E317*F317,2)</f>
        <v>0</v>
      </c>
      <c r="H317" s="183" t="s">
        <v>420</v>
      </c>
      <c r="I317" s="203" t="s">
        <v>174</v>
      </c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 t="s">
        <v>95</v>
      </c>
      <c r="AF317" s="32"/>
      <c r="AG317" s="32"/>
      <c r="AH317" s="32"/>
      <c r="AI317" s="32"/>
      <c r="AJ317" s="32"/>
      <c r="AK317" s="32"/>
      <c r="AL317" s="32"/>
      <c r="AM317" s="32">
        <v>21</v>
      </c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</row>
    <row r="318" spans="1:60" outlineLevel="1" x14ac:dyDescent="0.2">
      <c r="A318" s="200"/>
      <c r="B318" s="172"/>
      <c r="C318" s="431" t="s">
        <v>441</v>
      </c>
      <c r="D318" s="432"/>
      <c r="E318" s="433"/>
      <c r="F318" s="434"/>
      <c r="G318" s="435"/>
      <c r="H318" s="183"/>
      <c r="I318" s="203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163" t="str">
        <f>C318</f>
        <v>Náklady na vyhotovení dokumentace skutečného provedení stavby a její předání objednateli v požadované formě a požadovaném počtu.</v>
      </c>
      <c r="BB318" s="32"/>
      <c r="BC318" s="32"/>
      <c r="BD318" s="32"/>
      <c r="BE318" s="32"/>
      <c r="BF318" s="32"/>
      <c r="BG318" s="32"/>
      <c r="BH318" s="32"/>
    </row>
    <row r="319" spans="1:60" outlineLevel="1" x14ac:dyDescent="0.2">
      <c r="A319" s="200"/>
      <c r="B319" s="423" t="s">
        <v>437</v>
      </c>
      <c r="C319" s="424"/>
      <c r="D319" s="425"/>
      <c r="E319" s="426"/>
      <c r="F319" s="427"/>
      <c r="G319" s="428"/>
      <c r="H319" s="183"/>
      <c r="I319" s="203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>
        <v>0</v>
      </c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</row>
    <row r="320" spans="1:60" outlineLevel="1" x14ac:dyDescent="0.2">
      <c r="A320" s="200"/>
      <c r="B320" s="423" t="s">
        <v>438</v>
      </c>
      <c r="C320" s="424"/>
      <c r="D320" s="425"/>
      <c r="E320" s="426"/>
      <c r="F320" s="427"/>
      <c r="G320" s="428"/>
      <c r="H320" s="183"/>
      <c r="I320" s="203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 t="s">
        <v>89</v>
      </c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</row>
    <row r="321" spans="1:60" outlineLevel="1" x14ac:dyDescent="0.2">
      <c r="A321" s="201">
        <v>80</v>
      </c>
      <c r="B321" s="171" t="s">
        <v>442</v>
      </c>
      <c r="C321" s="194" t="s">
        <v>443</v>
      </c>
      <c r="D321" s="175" t="s">
        <v>419</v>
      </c>
      <c r="E321" s="179">
        <v>1</v>
      </c>
      <c r="F321" s="185"/>
      <c r="G321" s="184">
        <f>ROUND(E321*F321,2)</f>
        <v>0</v>
      </c>
      <c r="H321" s="183" t="s">
        <v>420</v>
      </c>
      <c r="I321" s="203" t="s">
        <v>174</v>
      </c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 t="s">
        <v>95</v>
      </c>
      <c r="AF321" s="32"/>
      <c r="AG321" s="32"/>
      <c r="AH321" s="32"/>
      <c r="AI321" s="32"/>
      <c r="AJ321" s="32"/>
      <c r="AK321" s="32"/>
      <c r="AL321" s="32"/>
      <c r="AM321" s="32">
        <v>21</v>
      </c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</row>
    <row r="322" spans="1:60" ht="23.25" outlineLevel="1" thickBot="1" x14ac:dyDescent="0.25">
      <c r="A322" s="209"/>
      <c r="B322" s="210"/>
      <c r="C322" s="436" t="s">
        <v>444</v>
      </c>
      <c r="D322" s="437"/>
      <c r="E322" s="438"/>
      <c r="F322" s="439"/>
      <c r="G322" s="440"/>
      <c r="H322" s="211"/>
      <c r="I322" s="21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163" t="str">
        <f>C322</f>
        <v>Náklady na provedení skutečného zaměření stavby v rozsahu nezbytném pro zápis změny do katastru nemovitostí a dokumentace skutečného provedení stavby.</v>
      </c>
      <c r="BB322" s="32"/>
      <c r="BC322" s="32"/>
      <c r="BD322" s="32"/>
      <c r="BE322" s="32"/>
      <c r="BF322" s="32"/>
      <c r="BG322" s="32"/>
      <c r="BH322" s="32"/>
    </row>
    <row r="323" spans="1:60" ht="17.45" customHeight="1" x14ac:dyDescent="0.2">
      <c r="A323" s="161"/>
      <c r="B323" s="173" t="s">
        <v>447</v>
      </c>
      <c r="C323" s="196" t="s">
        <v>447</v>
      </c>
      <c r="D323" s="177"/>
      <c r="E323" s="181"/>
      <c r="F323" s="186"/>
      <c r="G323" s="186"/>
      <c r="H323" s="187"/>
      <c r="I323" s="186"/>
    </row>
    <row r="324" spans="1:60" ht="13.5" thickBot="1" x14ac:dyDescent="0.25">
      <c r="C324" s="197"/>
      <c r="D324" s="140"/>
    </row>
    <row r="325" spans="1:60" ht="13.5" thickBot="1" x14ac:dyDescent="0.25">
      <c r="A325" s="188"/>
      <c r="B325" s="189" t="s">
        <v>448</v>
      </c>
      <c r="C325" s="198"/>
      <c r="D325" s="190"/>
      <c r="E325" s="191"/>
      <c r="F325" s="191"/>
      <c r="G325" s="192">
        <f>F8+F84+F91+F134+F198+F234+F267+F279+F283+F295+F314</f>
        <v>0</v>
      </c>
    </row>
    <row r="326" spans="1:60" x14ac:dyDescent="0.2">
      <c r="D326" s="140"/>
    </row>
    <row r="327" spans="1:60" x14ac:dyDescent="0.2">
      <c r="D327" s="140"/>
    </row>
    <row r="328" spans="1:60" x14ac:dyDescent="0.2">
      <c r="D328" s="140"/>
    </row>
    <row r="329" spans="1:60" x14ac:dyDescent="0.2">
      <c r="D329" s="140"/>
    </row>
    <row r="330" spans="1:60" x14ac:dyDescent="0.2">
      <c r="D330" s="140"/>
    </row>
    <row r="331" spans="1:60" x14ac:dyDescent="0.2">
      <c r="D331" s="140"/>
    </row>
    <row r="332" spans="1:60" x14ac:dyDescent="0.2">
      <c r="D332" s="140"/>
    </row>
    <row r="333" spans="1:60" x14ac:dyDescent="0.2">
      <c r="D333" s="140"/>
    </row>
    <row r="334" spans="1:60" x14ac:dyDescent="0.2">
      <c r="D334" s="140"/>
    </row>
    <row r="335" spans="1:60" x14ac:dyDescent="0.2">
      <c r="D335" s="140"/>
    </row>
    <row r="336" spans="1:60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sheetProtection algorithmName="SHA-512" hashValue="GVLtKhbXfjEhT1l7aRuLf8SFZtLZUAe+M00fk0UrFfvNkxaKL4L8QhgtFQRu0YeDbffjggRWW4z3Y2iuOuqAKQ==" saltValue="GpoGq8zjE5lMQrofRMmVdg==" spinCount="100000" sheet="1" objects="1" scenarios="1"/>
  <mergeCells count="103">
    <mergeCell ref="C322:G322"/>
    <mergeCell ref="F314:G314"/>
    <mergeCell ref="B315:G315"/>
    <mergeCell ref="B316:G316"/>
    <mergeCell ref="C318:G318"/>
    <mergeCell ref="B319:G319"/>
    <mergeCell ref="B320:G320"/>
    <mergeCell ref="B305:G305"/>
    <mergeCell ref="C307:G307"/>
    <mergeCell ref="B308:G308"/>
    <mergeCell ref="C310:G310"/>
    <mergeCell ref="B311:G311"/>
    <mergeCell ref="C313:G313"/>
    <mergeCell ref="B297:G297"/>
    <mergeCell ref="C299:G299"/>
    <mergeCell ref="C300:G300"/>
    <mergeCell ref="B301:G301"/>
    <mergeCell ref="C303:G303"/>
    <mergeCell ref="C304:G304"/>
    <mergeCell ref="F283:G283"/>
    <mergeCell ref="B284:G284"/>
    <mergeCell ref="C286:G286"/>
    <mergeCell ref="B293:G293"/>
    <mergeCell ref="F295:G295"/>
    <mergeCell ref="B296:G296"/>
    <mergeCell ref="F267:G267"/>
    <mergeCell ref="B268:G268"/>
    <mergeCell ref="B275:G275"/>
    <mergeCell ref="F279:G279"/>
    <mergeCell ref="B280:G280"/>
    <mergeCell ref="B281:G281"/>
    <mergeCell ref="B209:G209"/>
    <mergeCell ref="B210:G210"/>
    <mergeCell ref="B219:G219"/>
    <mergeCell ref="B224:G224"/>
    <mergeCell ref="B229:G229"/>
    <mergeCell ref="F234:G234"/>
    <mergeCell ref="B187:G187"/>
    <mergeCell ref="B192:G192"/>
    <mergeCell ref="B193:G193"/>
    <mergeCell ref="F198:G198"/>
    <mergeCell ref="B201:G201"/>
    <mergeCell ref="B204:G204"/>
    <mergeCell ref="B152:G152"/>
    <mergeCell ref="B156:G156"/>
    <mergeCell ref="B161:G161"/>
    <mergeCell ref="B162:G162"/>
    <mergeCell ref="B168:G168"/>
    <mergeCell ref="B183:G183"/>
    <mergeCell ref="B130:G130"/>
    <mergeCell ref="B131:G131"/>
    <mergeCell ref="F134:G134"/>
    <mergeCell ref="B135:G135"/>
    <mergeCell ref="B136:G136"/>
    <mergeCell ref="B141:G141"/>
    <mergeCell ref="B108:G108"/>
    <mergeCell ref="B113:G113"/>
    <mergeCell ref="B114:G114"/>
    <mergeCell ref="B119:G119"/>
    <mergeCell ref="B126:G126"/>
    <mergeCell ref="B127:G127"/>
    <mergeCell ref="B86:G86"/>
    <mergeCell ref="F91:G91"/>
    <mergeCell ref="B92:G92"/>
    <mergeCell ref="B97:G97"/>
    <mergeCell ref="B102:G102"/>
    <mergeCell ref="B103:G103"/>
    <mergeCell ref="B73:G73"/>
    <mergeCell ref="B74:G74"/>
    <mergeCell ref="B78:G78"/>
    <mergeCell ref="B81:G81"/>
    <mergeCell ref="F84:G84"/>
    <mergeCell ref="B85:G85"/>
    <mergeCell ref="B58:G58"/>
    <mergeCell ref="B61:G61"/>
    <mergeCell ref="B64:G64"/>
    <mergeCell ref="B65:G65"/>
    <mergeCell ref="B68:G68"/>
    <mergeCell ref="B69:G69"/>
    <mergeCell ref="B43:G43"/>
    <mergeCell ref="B47:G47"/>
    <mergeCell ref="B48:G48"/>
    <mergeCell ref="B52:G52"/>
    <mergeCell ref="B53:G53"/>
    <mergeCell ref="B57:G57"/>
    <mergeCell ref="B34:G34"/>
    <mergeCell ref="B38:G38"/>
    <mergeCell ref="B42:G42"/>
    <mergeCell ref="B15:G15"/>
    <mergeCell ref="B16:G16"/>
    <mergeCell ref="B20:G20"/>
    <mergeCell ref="B21:G21"/>
    <mergeCell ref="B24:G24"/>
    <mergeCell ref="B27:G27"/>
    <mergeCell ref="A1:G1"/>
    <mergeCell ref="C7:G7"/>
    <mergeCell ref="F8:G8"/>
    <mergeCell ref="B9:G9"/>
    <mergeCell ref="B10:G10"/>
    <mergeCell ref="B14:G14"/>
    <mergeCell ref="B28:G28"/>
    <mergeCell ref="B32:G32"/>
    <mergeCell ref="B33:G33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0"/>
  <sheetViews>
    <sheetView topLeftCell="A4" workbookViewId="0">
      <selection activeCell="H56" sqref="H56"/>
    </sheetView>
  </sheetViews>
  <sheetFormatPr defaultRowHeight="12.75" x14ac:dyDescent="0.2"/>
  <sheetData>
    <row r="1" spans="1:9" ht="13.5" thickTop="1" x14ac:dyDescent="0.2">
      <c r="A1" s="443" t="s">
        <v>1</v>
      </c>
      <c r="B1" s="444"/>
      <c r="C1" s="228" t="s">
        <v>453</v>
      </c>
      <c r="D1" s="229"/>
      <c r="E1" s="230"/>
      <c r="F1" s="229"/>
      <c r="G1" s="231" t="s">
        <v>454</v>
      </c>
      <c r="H1" s="232" t="s">
        <v>455</v>
      </c>
      <c r="I1" s="233"/>
    </row>
    <row r="2" spans="1:9" ht="13.5" thickBot="1" x14ac:dyDescent="0.25">
      <c r="A2" s="445" t="s">
        <v>27</v>
      </c>
      <c r="B2" s="446"/>
      <c r="C2" s="234" t="s">
        <v>453</v>
      </c>
      <c r="D2" s="235"/>
      <c r="E2" s="236"/>
      <c r="F2" s="235"/>
      <c r="G2" s="447" t="s">
        <v>55</v>
      </c>
      <c r="H2" s="448"/>
      <c r="I2" s="449"/>
    </row>
    <row r="3" spans="1:9" ht="13.5" thickTop="1" x14ac:dyDescent="0.2">
      <c r="A3" s="220"/>
      <c r="B3" s="220"/>
      <c r="C3" s="220"/>
      <c r="D3" s="220"/>
      <c r="E3" s="220"/>
      <c r="F3" s="222"/>
      <c r="G3" s="220"/>
      <c r="H3" s="220"/>
      <c r="I3" s="220"/>
    </row>
    <row r="4" spans="1:9" ht="18" x14ac:dyDescent="0.25">
      <c r="A4" s="237" t="s">
        <v>456</v>
      </c>
      <c r="B4" s="238"/>
      <c r="C4" s="238"/>
      <c r="D4" s="238"/>
      <c r="E4" s="239"/>
      <c r="F4" s="238"/>
      <c r="G4" s="238"/>
      <c r="H4" s="238"/>
      <c r="I4" s="238"/>
    </row>
    <row r="5" spans="1:9" ht="13.5" thickBot="1" x14ac:dyDescent="0.25">
      <c r="A5" s="220"/>
      <c r="B5" s="220"/>
      <c r="C5" s="220"/>
      <c r="D5" s="220"/>
      <c r="E5" s="220"/>
      <c r="F5" s="220"/>
      <c r="G5" s="220"/>
      <c r="H5" s="220"/>
      <c r="I5" s="220"/>
    </row>
    <row r="6" spans="1:9" ht="13.5" thickBot="1" x14ac:dyDescent="0.25">
      <c r="A6" s="240"/>
      <c r="B6" s="241" t="s">
        <v>450</v>
      </c>
      <c r="C6" s="241"/>
      <c r="D6" s="242"/>
      <c r="E6" s="243" t="s">
        <v>457</v>
      </c>
      <c r="F6" s="244" t="s">
        <v>458</v>
      </c>
      <c r="G6" s="244" t="s">
        <v>459</v>
      </c>
      <c r="H6" s="244" t="s">
        <v>460</v>
      </c>
      <c r="I6" s="245" t="s">
        <v>461</v>
      </c>
    </row>
    <row r="7" spans="1:9" x14ac:dyDescent="0.2">
      <c r="A7" s="277" t="s">
        <v>50</v>
      </c>
      <c r="B7" s="246" t="s">
        <v>51</v>
      </c>
      <c r="C7" s="222"/>
      <c r="D7" s="247"/>
      <c r="E7" s="278">
        <f>Položky!BC52</f>
        <v>0</v>
      </c>
      <c r="F7" s="279">
        <v>0</v>
      </c>
      <c r="G7" s="279">
        <v>0</v>
      </c>
      <c r="H7" s="279">
        <v>0</v>
      </c>
      <c r="I7" s="280">
        <v>0</v>
      </c>
    </row>
    <row r="8" spans="1:9" x14ac:dyDescent="0.2">
      <c r="A8" s="277" t="s">
        <v>462</v>
      </c>
      <c r="B8" s="246" t="s">
        <v>463</v>
      </c>
      <c r="C8" s="222"/>
      <c r="D8" s="247"/>
      <c r="E8" s="369">
        <f>Položky!BC59</f>
        <v>0</v>
      </c>
      <c r="F8" s="279">
        <v>0</v>
      </c>
      <c r="G8" s="279">
        <v>0</v>
      </c>
      <c r="H8" s="279">
        <v>0</v>
      </c>
      <c r="I8" s="280">
        <v>0</v>
      </c>
    </row>
    <row r="9" spans="1:9" x14ac:dyDescent="0.2">
      <c r="A9" s="277" t="s">
        <v>464</v>
      </c>
      <c r="B9" s="246" t="s">
        <v>465</v>
      </c>
      <c r="C9" s="222"/>
      <c r="D9" s="247"/>
      <c r="E9" s="369">
        <f>Položky!BC65</f>
        <v>0</v>
      </c>
      <c r="F9" s="279">
        <v>0</v>
      </c>
      <c r="G9" s="279">
        <v>0</v>
      </c>
      <c r="H9" s="279">
        <v>0</v>
      </c>
      <c r="I9" s="280">
        <v>0</v>
      </c>
    </row>
    <row r="10" spans="1:9" x14ac:dyDescent="0.2">
      <c r="A10" s="277" t="s">
        <v>54</v>
      </c>
      <c r="B10" s="246" t="s">
        <v>55</v>
      </c>
      <c r="C10" s="222"/>
      <c r="D10" s="247"/>
      <c r="E10" s="369">
        <f>Položky!BC79</f>
        <v>0</v>
      </c>
      <c r="F10" s="279">
        <v>0</v>
      </c>
      <c r="G10" s="279">
        <v>0</v>
      </c>
      <c r="H10" s="279">
        <v>0</v>
      </c>
      <c r="I10" s="280">
        <v>0</v>
      </c>
    </row>
    <row r="11" spans="1:9" x14ac:dyDescent="0.2">
      <c r="A11" s="277" t="s">
        <v>57</v>
      </c>
      <c r="B11" s="246" t="s">
        <v>58</v>
      </c>
      <c r="C11" s="222"/>
      <c r="D11" s="247"/>
      <c r="E11" s="369">
        <f>Položky!BC91</f>
        <v>0</v>
      </c>
      <c r="F11" s="279">
        <v>0</v>
      </c>
      <c r="G11" s="279">
        <v>0</v>
      </c>
      <c r="H11" s="279">
        <v>0</v>
      </c>
      <c r="I11" s="280">
        <v>0</v>
      </c>
    </row>
    <row r="12" spans="1:9" x14ac:dyDescent="0.2">
      <c r="A12" s="277" t="s">
        <v>61</v>
      </c>
      <c r="B12" s="246" t="s">
        <v>62</v>
      </c>
      <c r="C12" s="222"/>
      <c r="D12" s="247"/>
      <c r="E12" s="369">
        <f>Položky!BC114</f>
        <v>0</v>
      </c>
      <c r="F12" s="279">
        <v>0</v>
      </c>
      <c r="G12" s="279">
        <v>0</v>
      </c>
      <c r="H12" s="279">
        <v>0</v>
      </c>
      <c r="I12" s="280">
        <v>0</v>
      </c>
    </row>
    <row r="13" spans="1:9" x14ac:dyDescent="0.2">
      <c r="A13" s="277" t="s">
        <v>466</v>
      </c>
      <c r="B13" s="246" t="s">
        <v>467</v>
      </c>
      <c r="C13" s="222"/>
      <c r="D13" s="247"/>
      <c r="E13" s="369">
        <f>Položky!BC121</f>
        <v>0</v>
      </c>
      <c r="F13" s="279">
        <v>0</v>
      </c>
      <c r="G13" s="279">
        <v>0</v>
      </c>
      <c r="H13" s="279">
        <v>0</v>
      </c>
      <c r="I13" s="280">
        <v>0</v>
      </c>
    </row>
    <row r="14" spans="1:9" x14ac:dyDescent="0.2">
      <c r="A14" s="277" t="s">
        <v>468</v>
      </c>
      <c r="B14" s="246" t="s">
        <v>469</v>
      </c>
      <c r="C14" s="222"/>
      <c r="D14" s="247"/>
      <c r="E14" s="369">
        <f>Položky!BC130</f>
        <v>0</v>
      </c>
      <c r="F14" s="279">
        <v>0</v>
      </c>
      <c r="G14" s="279">
        <v>0</v>
      </c>
      <c r="H14" s="279">
        <v>0</v>
      </c>
      <c r="I14" s="280">
        <v>0</v>
      </c>
    </row>
    <row r="15" spans="1:9" ht="13.5" thickBot="1" x14ac:dyDescent="0.25">
      <c r="A15" s="277" t="s">
        <v>63</v>
      </c>
      <c r="B15" s="246" t="s">
        <v>64</v>
      </c>
      <c r="C15" s="222"/>
      <c r="D15" s="247"/>
      <c r="E15" s="369">
        <f>Položky!BC133</f>
        <v>0</v>
      </c>
      <c r="F15" s="279">
        <v>0</v>
      </c>
      <c r="G15" s="279">
        <v>0</v>
      </c>
      <c r="H15" s="279">
        <v>0</v>
      </c>
      <c r="I15" s="280">
        <v>0</v>
      </c>
    </row>
    <row r="16" spans="1:9" ht="13.5" thickBot="1" x14ac:dyDescent="0.25">
      <c r="A16" s="248"/>
      <c r="B16" s="249" t="s">
        <v>470</v>
      </c>
      <c r="C16" s="249"/>
      <c r="D16" s="250"/>
      <c r="E16" s="251">
        <f>SUM(E7:E15)</f>
        <v>0</v>
      </c>
      <c r="F16" s="252">
        <v>0</v>
      </c>
      <c r="G16" s="252">
        <v>0</v>
      </c>
      <c r="H16" s="252">
        <v>0</v>
      </c>
      <c r="I16" s="253">
        <v>0</v>
      </c>
    </row>
    <row r="17" spans="1:57" x14ac:dyDescent="0.2">
      <c r="A17" s="222"/>
      <c r="B17" s="222"/>
      <c r="C17" s="222"/>
      <c r="D17" s="222"/>
      <c r="E17" s="222"/>
      <c r="F17" s="222"/>
      <c r="G17" s="222"/>
      <c r="H17" s="222"/>
      <c r="I17" s="222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</row>
    <row r="18" spans="1:57" ht="18" x14ac:dyDescent="0.25">
      <c r="A18" s="238" t="s">
        <v>471</v>
      </c>
      <c r="B18" s="238"/>
      <c r="C18" s="238"/>
      <c r="D18" s="238"/>
      <c r="E18" s="238"/>
      <c r="F18" s="238"/>
      <c r="G18" s="255"/>
      <c r="H18" s="238"/>
      <c r="I18" s="238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3"/>
      <c r="BB18" s="223"/>
      <c r="BC18" s="223"/>
      <c r="BD18" s="223"/>
      <c r="BE18" s="223"/>
    </row>
    <row r="19" spans="1:57" ht="13.5" thickBot="1" x14ac:dyDescent="0.25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</row>
    <row r="20" spans="1:57" x14ac:dyDescent="0.2">
      <c r="A20" s="226" t="s">
        <v>472</v>
      </c>
      <c r="B20" s="227"/>
      <c r="C20" s="227"/>
      <c r="D20" s="256"/>
      <c r="E20" s="257" t="s">
        <v>473</v>
      </c>
      <c r="F20" s="258" t="s">
        <v>474</v>
      </c>
      <c r="G20" s="259" t="s">
        <v>475</v>
      </c>
      <c r="H20" s="260"/>
      <c r="I20" s="261" t="s">
        <v>473</v>
      </c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</row>
    <row r="21" spans="1:57" x14ac:dyDescent="0.2">
      <c r="A21" s="225" t="s">
        <v>476</v>
      </c>
      <c r="B21" s="224"/>
      <c r="C21" s="224"/>
      <c r="D21" s="262"/>
      <c r="E21" s="263">
        <v>0</v>
      </c>
      <c r="F21" s="264">
        <v>0</v>
      </c>
      <c r="G21" s="265">
        <f>$E$16</f>
        <v>0</v>
      </c>
      <c r="H21" s="266"/>
      <c r="I21" s="267">
        <f>E21+F21*G21/100</f>
        <v>0</v>
      </c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1">
        <v>0</v>
      </c>
      <c r="BB21" s="220"/>
      <c r="BC21" s="220"/>
      <c r="BD21" s="220"/>
      <c r="BE21" s="220"/>
    </row>
    <row r="22" spans="1:57" x14ac:dyDescent="0.2">
      <c r="A22" s="225" t="s">
        <v>477</v>
      </c>
      <c r="B22" s="224"/>
      <c r="C22" s="224"/>
      <c r="D22" s="262"/>
      <c r="E22" s="263">
        <v>0</v>
      </c>
      <c r="F22" s="264">
        <v>0</v>
      </c>
      <c r="G22" s="366">
        <f t="shared" ref="G22:G28" si="0">$E$16</f>
        <v>0</v>
      </c>
      <c r="H22" s="266"/>
      <c r="I22" s="367">
        <f t="shared" ref="I22:I28" si="1">E22+F22*G22/100</f>
        <v>0</v>
      </c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1">
        <v>0</v>
      </c>
      <c r="BB22" s="220"/>
      <c r="BC22" s="220"/>
      <c r="BD22" s="220"/>
      <c r="BE22" s="220"/>
    </row>
    <row r="23" spans="1:57" x14ac:dyDescent="0.2">
      <c r="A23" s="225" t="s">
        <v>478</v>
      </c>
      <c r="B23" s="224"/>
      <c r="C23" s="224"/>
      <c r="D23" s="262"/>
      <c r="E23" s="263">
        <v>0</v>
      </c>
      <c r="F23" s="264">
        <v>0</v>
      </c>
      <c r="G23" s="366">
        <f t="shared" si="0"/>
        <v>0</v>
      </c>
      <c r="H23" s="266"/>
      <c r="I23" s="367">
        <f t="shared" si="1"/>
        <v>0</v>
      </c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>
        <v>0</v>
      </c>
      <c r="BB23" s="220"/>
      <c r="BC23" s="220"/>
      <c r="BD23" s="220"/>
      <c r="BE23" s="220"/>
    </row>
    <row r="24" spans="1:57" x14ac:dyDescent="0.2">
      <c r="A24" s="225" t="s">
        <v>479</v>
      </c>
      <c r="B24" s="224"/>
      <c r="C24" s="224"/>
      <c r="D24" s="262"/>
      <c r="E24" s="263">
        <v>0</v>
      </c>
      <c r="F24" s="264">
        <v>0</v>
      </c>
      <c r="G24" s="366">
        <f t="shared" si="0"/>
        <v>0</v>
      </c>
      <c r="H24" s="266"/>
      <c r="I24" s="367">
        <f t="shared" si="1"/>
        <v>0</v>
      </c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>
        <v>0</v>
      </c>
      <c r="BB24" s="220"/>
      <c r="BC24" s="220"/>
      <c r="BD24" s="220"/>
      <c r="BE24" s="220"/>
    </row>
    <row r="25" spans="1:57" x14ac:dyDescent="0.2">
      <c r="A25" s="225" t="s">
        <v>435</v>
      </c>
      <c r="B25" s="224"/>
      <c r="C25" s="224"/>
      <c r="D25" s="262"/>
      <c r="E25" s="263">
        <v>0</v>
      </c>
      <c r="F25" s="264">
        <v>3.25</v>
      </c>
      <c r="G25" s="366">
        <f t="shared" si="0"/>
        <v>0</v>
      </c>
      <c r="H25" s="266"/>
      <c r="I25" s="367">
        <f t="shared" si="1"/>
        <v>0</v>
      </c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1">
        <v>1</v>
      </c>
      <c r="BB25" s="220"/>
      <c r="BC25" s="220"/>
      <c r="BD25" s="220"/>
      <c r="BE25" s="220"/>
    </row>
    <row r="26" spans="1:57" x14ac:dyDescent="0.2">
      <c r="A26" s="225" t="s">
        <v>480</v>
      </c>
      <c r="B26" s="224"/>
      <c r="C26" s="224"/>
      <c r="D26" s="262"/>
      <c r="E26" s="263">
        <v>0</v>
      </c>
      <c r="F26" s="264">
        <v>0.9</v>
      </c>
      <c r="G26" s="366">
        <f t="shared" si="0"/>
        <v>0</v>
      </c>
      <c r="H26" s="266"/>
      <c r="I26" s="367">
        <f t="shared" si="1"/>
        <v>0</v>
      </c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1">
        <v>1</v>
      </c>
      <c r="BB26" s="220"/>
      <c r="BC26" s="220"/>
      <c r="BD26" s="220"/>
      <c r="BE26" s="220"/>
    </row>
    <row r="27" spans="1:57" x14ac:dyDescent="0.2">
      <c r="A27" s="225" t="s">
        <v>481</v>
      </c>
      <c r="B27" s="224"/>
      <c r="C27" s="224"/>
      <c r="D27" s="262"/>
      <c r="E27" s="263">
        <v>0</v>
      </c>
      <c r="F27" s="264">
        <v>0</v>
      </c>
      <c r="G27" s="366">
        <f t="shared" si="0"/>
        <v>0</v>
      </c>
      <c r="H27" s="266"/>
      <c r="I27" s="367">
        <f t="shared" si="1"/>
        <v>0</v>
      </c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1">
        <v>2</v>
      </c>
      <c r="BB27" s="220"/>
      <c r="BC27" s="220"/>
      <c r="BD27" s="220"/>
      <c r="BE27" s="220"/>
    </row>
    <row r="28" spans="1:57" x14ac:dyDescent="0.2">
      <c r="A28" s="225" t="s">
        <v>482</v>
      </c>
      <c r="B28" s="224"/>
      <c r="C28" s="224"/>
      <c r="D28" s="262"/>
      <c r="E28" s="263">
        <v>0</v>
      </c>
      <c r="F28" s="264">
        <v>0</v>
      </c>
      <c r="G28" s="366">
        <f t="shared" si="0"/>
        <v>0</v>
      </c>
      <c r="H28" s="266"/>
      <c r="I28" s="367">
        <f t="shared" si="1"/>
        <v>0</v>
      </c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1">
        <v>2</v>
      </c>
      <c r="BB28" s="220"/>
      <c r="BC28" s="220"/>
      <c r="BD28" s="220"/>
      <c r="BE28" s="220"/>
    </row>
    <row r="29" spans="1:57" ht="13.5" thickBot="1" x14ac:dyDescent="0.25">
      <c r="A29" s="268"/>
      <c r="B29" s="269" t="s">
        <v>483</v>
      </c>
      <c r="C29" s="270"/>
      <c r="D29" s="271"/>
      <c r="E29" s="272"/>
      <c r="F29" s="273"/>
      <c r="G29" s="273"/>
      <c r="H29" s="441">
        <f>SUM(I21:I28)</f>
        <v>0</v>
      </c>
      <c r="I29" s="442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</row>
    <row r="31" spans="1:57" x14ac:dyDescent="0.2">
      <c r="A31" s="220"/>
      <c r="B31" s="254"/>
      <c r="C31" s="220"/>
      <c r="D31" s="220"/>
      <c r="E31" s="220"/>
      <c r="F31" s="274"/>
      <c r="G31" s="275"/>
      <c r="H31" s="275"/>
      <c r="I31" s="276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</row>
    <row r="32" spans="1:57" x14ac:dyDescent="0.2">
      <c r="A32" s="220"/>
      <c r="B32" s="220"/>
      <c r="C32" s="220"/>
      <c r="D32" s="220"/>
      <c r="E32" s="220"/>
      <c r="F32" s="274"/>
      <c r="G32" s="275"/>
      <c r="H32" s="275"/>
      <c r="I32" s="276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</row>
    <row r="33" spans="6:9" x14ac:dyDescent="0.2">
      <c r="F33" s="274"/>
      <c r="G33" s="275"/>
      <c r="H33" s="275"/>
      <c r="I33" s="276"/>
    </row>
    <row r="34" spans="6:9" x14ac:dyDescent="0.2">
      <c r="F34" s="274"/>
      <c r="G34" s="275"/>
      <c r="H34" s="275"/>
      <c r="I34" s="276"/>
    </row>
    <row r="35" spans="6:9" x14ac:dyDescent="0.2">
      <c r="F35" s="274"/>
      <c r="G35" s="275"/>
      <c r="H35" s="275"/>
      <c r="I35" s="276"/>
    </row>
    <row r="36" spans="6:9" x14ac:dyDescent="0.2">
      <c r="F36" s="274"/>
      <c r="G36" s="275"/>
      <c r="H36" s="275"/>
      <c r="I36" s="276"/>
    </row>
    <row r="37" spans="6:9" x14ac:dyDescent="0.2">
      <c r="F37" s="274"/>
      <c r="G37" s="275"/>
      <c r="H37" s="275"/>
      <c r="I37" s="276"/>
    </row>
    <row r="38" spans="6:9" x14ac:dyDescent="0.2">
      <c r="F38" s="274"/>
      <c r="G38" s="275"/>
      <c r="H38" s="275"/>
      <c r="I38" s="276"/>
    </row>
    <row r="39" spans="6:9" x14ac:dyDescent="0.2">
      <c r="F39" s="274"/>
      <c r="G39" s="275"/>
      <c r="H39" s="275"/>
      <c r="I39" s="276"/>
    </row>
    <row r="40" spans="6:9" x14ac:dyDescent="0.2">
      <c r="F40" s="274"/>
      <c r="G40" s="275"/>
      <c r="H40" s="275"/>
      <c r="I40" s="276"/>
    </row>
    <row r="41" spans="6:9" x14ac:dyDescent="0.2">
      <c r="F41" s="274"/>
      <c r="G41" s="275"/>
      <c r="H41" s="275"/>
      <c r="I41" s="276"/>
    </row>
    <row r="42" spans="6:9" x14ac:dyDescent="0.2">
      <c r="F42" s="274"/>
      <c r="G42" s="275"/>
      <c r="H42" s="275"/>
      <c r="I42" s="276"/>
    </row>
    <row r="43" spans="6:9" x14ac:dyDescent="0.2">
      <c r="F43" s="274"/>
      <c r="G43" s="275"/>
      <c r="H43" s="275"/>
      <c r="I43" s="276"/>
    </row>
    <row r="44" spans="6:9" x14ac:dyDescent="0.2">
      <c r="F44" s="274"/>
      <c r="G44" s="275"/>
      <c r="H44" s="275"/>
      <c r="I44" s="276"/>
    </row>
    <row r="45" spans="6:9" x14ac:dyDescent="0.2">
      <c r="F45" s="274"/>
      <c r="G45" s="275"/>
      <c r="H45" s="275"/>
      <c r="I45" s="276"/>
    </row>
    <row r="46" spans="6:9" x14ac:dyDescent="0.2">
      <c r="F46" s="274"/>
      <c r="G46" s="275"/>
      <c r="H46" s="275"/>
      <c r="I46" s="276"/>
    </row>
    <row r="47" spans="6:9" x14ac:dyDescent="0.2">
      <c r="F47" s="274"/>
      <c r="G47" s="275"/>
      <c r="H47" s="275"/>
      <c r="I47" s="276"/>
    </row>
    <row r="48" spans="6:9" x14ac:dyDescent="0.2">
      <c r="F48" s="274"/>
      <c r="G48" s="275"/>
      <c r="H48" s="275"/>
      <c r="I48" s="276"/>
    </row>
    <row r="49" spans="6:9" x14ac:dyDescent="0.2">
      <c r="F49" s="274"/>
      <c r="G49" s="275"/>
      <c r="H49" s="275"/>
      <c r="I49" s="276"/>
    </row>
    <row r="50" spans="6:9" x14ac:dyDescent="0.2">
      <c r="F50" s="274"/>
      <c r="G50" s="275"/>
      <c r="H50" s="275"/>
      <c r="I50" s="276"/>
    </row>
    <row r="51" spans="6:9" x14ac:dyDescent="0.2">
      <c r="F51" s="274"/>
      <c r="G51" s="275"/>
      <c r="H51" s="275"/>
      <c r="I51" s="276"/>
    </row>
    <row r="52" spans="6:9" x14ac:dyDescent="0.2">
      <c r="F52" s="274"/>
      <c r="G52" s="275"/>
      <c r="H52" s="275"/>
      <c r="I52" s="276"/>
    </row>
    <row r="53" spans="6:9" x14ac:dyDescent="0.2">
      <c r="F53" s="274"/>
      <c r="G53" s="275"/>
      <c r="H53" s="275"/>
      <c r="I53" s="276"/>
    </row>
    <row r="54" spans="6:9" x14ac:dyDescent="0.2">
      <c r="F54" s="274"/>
      <c r="G54" s="275"/>
      <c r="H54" s="275"/>
      <c r="I54" s="276"/>
    </row>
    <row r="55" spans="6:9" x14ac:dyDescent="0.2">
      <c r="F55" s="274"/>
      <c r="G55" s="275"/>
      <c r="H55" s="275"/>
      <c r="I55" s="276"/>
    </row>
    <row r="56" spans="6:9" x14ac:dyDescent="0.2">
      <c r="F56" s="274"/>
      <c r="G56" s="275"/>
      <c r="H56" s="275"/>
      <c r="I56" s="276"/>
    </row>
    <row r="57" spans="6:9" x14ac:dyDescent="0.2">
      <c r="F57" s="274"/>
      <c r="G57" s="275"/>
      <c r="H57" s="275"/>
      <c r="I57" s="276"/>
    </row>
    <row r="58" spans="6:9" x14ac:dyDescent="0.2">
      <c r="F58" s="274"/>
      <c r="G58" s="275"/>
      <c r="H58" s="275"/>
      <c r="I58" s="276"/>
    </row>
    <row r="59" spans="6:9" x14ac:dyDescent="0.2">
      <c r="F59" s="274"/>
      <c r="G59" s="275"/>
      <c r="H59" s="275"/>
      <c r="I59" s="276"/>
    </row>
    <row r="60" spans="6:9" x14ac:dyDescent="0.2">
      <c r="F60" s="274"/>
      <c r="G60" s="275"/>
      <c r="H60" s="275"/>
      <c r="I60" s="276"/>
    </row>
    <row r="61" spans="6:9" x14ac:dyDescent="0.2">
      <c r="F61" s="274"/>
      <c r="G61" s="275"/>
      <c r="H61" s="275"/>
      <c r="I61" s="276"/>
    </row>
    <row r="62" spans="6:9" x14ac:dyDescent="0.2">
      <c r="F62" s="274"/>
      <c r="G62" s="275"/>
      <c r="H62" s="275"/>
      <c r="I62" s="276"/>
    </row>
    <row r="63" spans="6:9" x14ac:dyDescent="0.2">
      <c r="F63" s="274"/>
      <c r="G63" s="275"/>
      <c r="H63" s="275"/>
      <c r="I63" s="276"/>
    </row>
    <row r="64" spans="6:9" x14ac:dyDescent="0.2">
      <c r="F64" s="274"/>
      <c r="G64" s="275"/>
      <c r="H64" s="275"/>
      <c r="I64" s="276"/>
    </row>
    <row r="65" spans="6:9" x14ac:dyDescent="0.2">
      <c r="F65" s="274"/>
      <c r="G65" s="275"/>
      <c r="H65" s="275"/>
      <c r="I65" s="276"/>
    </row>
    <row r="66" spans="6:9" x14ac:dyDescent="0.2">
      <c r="F66" s="274"/>
      <c r="G66" s="275"/>
      <c r="H66" s="275"/>
      <c r="I66" s="276"/>
    </row>
    <row r="67" spans="6:9" x14ac:dyDescent="0.2">
      <c r="F67" s="274"/>
      <c r="G67" s="275"/>
      <c r="H67" s="275"/>
      <c r="I67" s="276"/>
    </row>
    <row r="68" spans="6:9" x14ac:dyDescent="0.2">
      <c r="F68" s="274"/>
      <c r="G68" s="275"/>
      <c r="H68" s="275"/>
      <c r="I68" s="276"/>
    </row>
    <row r="69" spans="6:9" x14ac:dyDescent="0.2">
      <c r="F69" s="274"/>
      <c r="G69" s="275"/>
      <c r="H69" s="275"/>
      <c r="I69" s="276"/>
    </row>
    <row r="70" spans="6:9" x14ac:dyDescent="0.2">
      <c r="F70" s="274"/>
      <c r="G70" s="275"/>
      <c r="H70" s="275"/>
      <c r="I70" s="276"/>
    </row>
    <row r="71" spans="6:9" x14ac:dyDescent="0.2">
      <c r="F71" s="274"/>
      <c r="G71" s="275"/>
      <c r="H71" s="275"/>
      <c r="I71" s="276"/>
    </row>
    <row r="72" spans="6:9" x14ac:dyDescent="0.2">
      <c r="F72" s="274"/>
      <c r="G72" s="275"/>
      <c r="H72" s="275"/>
      <c r="I72" s="276"/>
    </row>
    <row r="73" spans="6:9" x14ac:dyDescent="0.2">
      <c r="F73" s="274"/>
      <c r="G73" s="275"/>
      <c r="H73" s="275"/>
      <c r="I73" s="276"/>
    </row>
    <row r="74" spans="6:9" x14ac:dyDescent="0.2">
      <c r="F74" s="274"/>
      <c r="G74" s="275"/>
      <c r="H74" s="275"/>
      <c r="I74" s="276"/>
    </row>
    <row r="75" spans="6:9" x14ac:dyDescent="0.2">
      <c r="F75" s="274"/>
      <c r="G75" s="275"/>
      <c r="H75" s="275"/>
      <c r="I75" s="276"/>
    </row>
    <row r="76" spans="6:9" x14ac:dyDescent="0.2">
      <c r="F76" s="274"/>
      <c r="G76" s="275"/>
      <c r="H76" s="275"/>
      <c r="I76" s="276"/>
    </row>
    <row r="77" spans="6:9" x14ac:dyDescent="0.2">
      <c r="F77" s="274"/>
      <c r="G77" s="275"/>
      <c r="H77" s="275"/>
      <c r="I77" s="276"/>
    </row>
    <row r="78" spans="6:9" x14ac:dyDescent="0.2">
      <c r="F78" s="274"/>
      <c r="G78" s="275"/>
      <c r="H78" s="275"/>
      <c r="I78" s="276"/>
    </row>
    <row r="79" spans="6:9" x14ac:dyDescent="0.2">
      <c r="F79" s="274"/>
      <c r="G79" s="275"/>
      <c r="H79" s="275"/>
      <c r="I79" s="276"/>
    </row>
    <row r="80" spans="6:9" x14ac:dyDescent="0.2">
      <c r="F80" s="274"/>
      <c r="G80" s="275"/>
      <c r="H80" s="275"/>
      <c r="I80" s="276"/>
    </row>
  </sheetData>
  <mergeCells count="4">
    <mergeCell ref="H29:I29"/>
    <mergeCell ref="A1:B1"/>
    <mergeCell ref="A2:B2"/>
    <mergeCell ref="G2:I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6"/>
  <sheetViews>
    <sheetView tabSelected="1" workbookViewId="0">
      <selection activeCell="F132" sqref="F132"/>
    </sheetView>
  </sheetViews>
  <sheetFormatPr defaultRowHeight="12.75" x14ac:dyDescent="0.2"/>
  <cols>
    <col min="2" max="2" width="12.140625" customWidth="1"/>
    <col min="3" max="3" width="42.85546875" customWidth="1"/>
    <col min="7" max="7" width="9.140625" bestFit="1" customWidth="1"/>
  </cols>
  <sheetData>
    <row r="1" spans="1:82" ht="16.149999999999999" customHeight="1" x14ac:dyDescent="0.25">
      <c r="A1" s="452" t="s">
        <v>28</v>
      </c>
      <c r="B1" s="452"/>
      <c r="C1" s="452"/>
      <c r="D1" s="452"/>
      <c r="E1" s="452"/>
      <c r="F1" s="452"/>
      <c r="G1" s="452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365"/>
      <c r="BC1" s="365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</row>
    <row r="2" spans="1:82" ht="16.149999999999999" customHeight="1" thickBot="1" x14ac:dyDescent="0.25">
      <c r="A2" s="281"/>
      <c r="B2" s="287"/>
      <c r="C2" s="288"/>
      <c r="D2" s="288"/>
      <c r="E2" s="289"/>
      <c r="F2" s="218"/>
      <c r="G2" s="288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365"/>
      <c r="BC2" s="365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</row>
    <row r="3" spans="1:82" ht="16.149999999999999" customHeight="1" thickTop="1" x14ac:dyDescent="0.2">
      <c r="A3" s="443" t="s">
        <v>1</v>
      </c>
      <c r="B3" s="444"/>
      <c r="C3" s="282" t="s">
        <v>453</v>
      </c>
      <c r="D3" s="283"/>
      <c r="E3" s="290" t="s">
        <v>485</v>
      </c>
      <c r="F3" s="291" t="s">
        <v>455</v>
      </c>
      <c r="G3" s="292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365"/>
      <c r="BC3" s="365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</row>
    <row r="4" spans="1:82" ht="16.149999999999999" customHeight="1" thickBot="1" x14ac:dyDescent="0.25">
      <c r="A4" s="453" t="s">
        <v>27</v>
      </c>
      <c r="B4" s="446"/>
      <c r="C4" s="284" t="s">
        <v>453</v>
      </c>
      <c r="D4" s="285"/>
      <c r="E4" s="454" t="s">
        <v>55</v>
      </c>
      <c r="F4" s="455"/>
      <c r="G4" s="456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365"/>
      <c r="BC4" s="365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</row>
    <row r="5" spans="1:82" ht="9" customHeight="1" thickTop="1" x14ac:dyDescent="0.2">
      <c r="A5" s="293"/>
      <c r="B5" s="281"/>
      <c r="C5" s="281"/>
      <c r="D5" s="281"/>
      <c r="E5" s="281"/>
      <c r="F5" s="281"/>
      <c r="G5" s="294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365"/>
      <c r="BC5" s="365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</row>
    <row r="6" spans="1:82" ht="26.45" customHeight="1" x14ac:dyDescent="0.2">
      <c r="A6" s="295" t="s">
        <v>32</v>
      </c>
      <c r="B6" s="296" t="s">
        <v>33</v>
      </c>
      <c r="C6" s="296" t="s">
        <v>34</v>
      </c>
      <c r="D6" s="296" t="s">
        <v>35</v>
      </c>
      <c r="E6" s="297" t="s">
        <v>36</v>
      </c>
      <c r="F6" s="296" t="s">
        <v>37</v>
      </c>
      <c r="G6" s="298" t="s">
        <v>486</v>
      </c>
      <c r="H6" s="299" t="s">
        <v>487</v>
      </c>
      <c r="I6" s="299" t="s">
        <v>488</v>
      </c>
      <c r="J6" s="299" t="s">
        <v>489</v>
      </c>
      <c r="K6" s="299" t="s">
        <v>490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365"/>
      <c r="BC6" s="365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</row>
    <row r="7" spans="1:82" ht="16.149999999999999" customHeight="1" x14ac:dyDescent="0.2">
      <c r="A7" s="300" t="s">
        <v>85</v>
      </c>
      <c r="B7" s="301" t="s">
        <v>50</v>
      </c>
      <c r="C7" s="302" t="s">
        <v>51</v>
      </c>
      <c r="D7" s="303"/>
      <c r="E7" s="304"/>
      <c r="F7" s="457"/>
      <c r="G7" s="305"/>
      <c r="H7" s="306"/>
      <c r="I7" s="307"/>
      <c r="J7" s="306"/>
      <c r="K7" s="307"/>
      <c r="L7" s="281"/>
      <c r="M7" s="281"/>
      <c r="N7" s="281"/>
      <c r="O7" s="281"/>
      <c r="P7" s="281"/>
      <c r="Q7" s="308">
        <v>1</v>
      </c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365"/>
      <c r="BC7" s="365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</row>
    <row r="8" spans="1:82" ht="16.149999999999999" customHeight="1" x14ac:dyDescent="0.2">
      <c r="A8" s="309">
        <v>1</v>
      </c>
      <c r="B8" s="310" t="s">
        <v>90</v>
      </c>
      <c r="C8" s="311" t="s">
        <v>491</v>
      </c>
      <c r="D8" s="312" t="s">
        <v>92</v>
      </c>
      <c r="E8" s="313">
        <v>3.3</v>
      </c>
      <c r="F8" s="341"/>
      <c r="G8" s="342">
        <f>E8*F8</f>
        <v>0</v>
      </c>
      <c r="H8" s="315">
        <v>0</v>
      </c>
      <c r="I8" s="315">
        <v>0</v>
      </c>
      <c r="J8" s="315">
        <v>0</v>
      </c>
      <c r="K8" s="315">
        <v>0</v>
      </c>
      <c r="L8" s="281"/>
      <c r="M8" s="281"/>
      <c r="N8" s="281"/>
      <c r="O8" s="281"/>
      <c r="P8" s="281"/>
      <c r="Q8" s="308">
        <v>2</v>
      </c>
      <c r="R8" s="281"/>
      <c r="S8" s="281"/>
      <c r="T8" s="281"/>
      <c r="U8" s="281"/>
      <c r="V8" s="281"/>
      <c r="W8" s="281"/>
      <c r="X8" s="281"/>
      <c r="Y8" s="281"/>
      <c r="Z8" s="281"/>
      <c r="AA8" s="286">
        <v>1</v>
      </c>
      <c r="AB8" s="286">
        <v>1</v>
      </c>
      <c r="AC8" s="286">
        <v>1</v>
      </c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368">
        <v>1</v>
      </c>
      <c r="BC8" s="368">
        <f>IF(BB8=1,G8,0)</f>
        <v>0</v>
      </c>
      <c r="BD8" s="286">
        <v>0</v>
      </c>
      <c r="BE8" s="286">
        <v>0</v>
      </c>
      <c r="BF8" s="286">
        <v>0</v>
      </c>
      <c r="BG8" s="286">
        <v>0</v>
      </c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6">
        <v>1</v>
      </c>
      <c r="CB8" s="286">
        <v>1</v>
      </c>
      <c r="CC8" s="308"/>
      <c r="CD8" s="308"/>
    </row>
    <row r="9" spans="1:82" ht="16.149999999999999" customHeight="1" x14ac:dyDescent="0.2">
      <c r="A9" s="316"/>
      <c r="B9" s="317"/>
      <c r="C9" s="450" t="s">
        <v>492</v>
      </c>
      <c r="D9" s="451"/>
      <c r="E9" s="319">
        <v>3.3</v>
      </c>
      <c r="F9" s="343"/>
      <c r="G9" s="344"/>
      <c r="H9" s="321"/>
      <c r="I9" s="322"/>
      <c r="J9" s="321"/>
      <c r="K9" s="322"/>
      <c r="L9" s="281"/>
      <c r="M9" s="318" t="s">
        <v>492</v>
      </c>
      <c r="N9" s="281"/>
      <c r="O9" s="318"/>
      <c r="P9" s="281"/>
      <c r="Q9" s="308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365"/>
      <c r="BC9" s="368">
        <f t="shared" ref="BC9:BC72" si="0">IF(BB9=1,G9,0)</f>
        <v>0</v>
      </c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</row>
    <row r="10" spans="1:82" ht="16.149999999999999" customHeight="1" x14ac:dyDescent="0.2">
      <c r="A10" s="309">
        <v>2</v>
      </c>
      <c r="B10" s="310" t="s">
        <v>493</v>
      </c>
      <c r="C10" s="311" t="s">
        <v>494</v>
      </c>
      <c r="D10" s="312" t="s">
        <v>92</v>
      </c>
      <c r="E10" s="313">
        <v>19.0778</v>
      </c>
      <c r="F10" s="341"/>
      <c r="G10" s="344">
        <f t="shared" ref="G10:G51" si="1">E10*F10</f>
        <v>0</v>
      </c>
      <c r="H10" s="315">
        <v>0</v>
      </c>
      <c r="I10" s="315">
        <v>0</v>
      </c>
      <c r="J10" s="315">
        <v>0</v>
      </c>
      <c r="K10" s="315">
        <v>0</v>
      </c>
      <c r="L10" s="281"/>
      <c r="M10" s="281"/>
      <c r="N10" s="281"/>
      <c r="O10" s="281"/>
      <c r="P10" s="281"/>
      <c r="Q10" s="308">
        <v>2</v>
      </c>
      <c r="R10" s="281"/>
      <c r="S10" s="281"/>
      <c r="T10" s="281"/>
      <c r="U10" s="281"/>
      <c r="V10" s="281"/>
      <c r="W10" s="281"/>
      <c r="X10" s="281"/>
      <c r="Y10" s="281"/>
      <c r="Z10" s="281"/>
      <c r="AA10" s="286">
        <v>1</v>
      </c>
      <c r="AB10" s="286">
        <v>1</v>
      </c>
      <c r="AC10" s="286">
        <v>1</v>
      </c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368">
        <v>1</v>
      </c>
      <c r="BC10" s="368">
        <f t="shared" si="0"/>
        <v>0</v>
      </c>
      <c r="BD10" s="286">
        <v>0</v>
      </c>
      <c r="BE10" s="286">
        <v>0</v>
      </c>
      <c r="BF10" s="286">
        <v>0</v>
      </c>
      <c r="BG10" s="286">
        <v>0</v>
      </c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6">
        <v>1</v>
      </c>
      <c r="CB10" s="286">
        <v>1</v>
      </c>
      <c r="CC10" s="308"/>
      <c r="CD10" s="308"/>
    </row>
    <row r="11" spans="1:82" ht="16.149999999999999" customHeight="1" x14ac:dyDescent="0.2">
      <c r="A11" s="316"/>
      <c r="B11" s="317"/>
      <c r="C11" s="450" t="s">
        <v>495</v>
      </c>
      <c r="D11" s="451"/>
      <c r="E11" s="339">
        <v>3.3</v>
      </c>
      <c r="F11" s="343"/>
      <c r="G11" s="344"/>
      <c r="H11" s="321"/>
      <c r="I11" s="322"/>
      <c r="J11" s="321"/>
      <c r="K11" s="322"/>
      <c r="L11" s="281"/>
      <c r="M11" s="318" t="s">
        <v>495</v>
      </c>
      <c r="N11" s="281"/>
      <c r="O11" s="318"/>
      <c r="P11" s="281"/>
      <c r="Q11" s="308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365"/>
      <c r="BC11" s="368">
        <f t="shared" si="0"/>
        <v>0</v>
      </c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</row>
    <row r="12" spans="1:82" ht="16.149999999999999" customHeight="1" x14ac:dyDescent="0.2">
      <c r="A12" s="316"/>
      <c r="B12" s="317"/>
      <c r="C12" s="450" t="s">
        <v>496</v>
      </c>
      <c r="D12" s="451"/>
      <c r="E12" s="339">
        <v>13</v>
      </c>
      <c r="F12" s="343"/>
      <c r="G12" s="344"/>
      <c r="H12" s="321"/>
      <c r="I12" s="322"/>
      <c r="J12" s="321"/>
      <c r="K12" s="322"/>
      <c r="L12" s="281"/>
      <c r="M12" s="318" t="s">
        <v>496</v>
      </c>
      <c r="N12" s="281"/>
      <c r="O12" s="318"/>
      <c r="P12" s="281"/>
      <c r="Q12" s="308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365"/>
      <c r="BC12" s="368">
        <f t="shared" si="0"/>
        <v>0</v>
      </c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</row>
    <row r="13" spans="1:82" ht="16.149999999999999" customHeight="1" x14ac:dyDescent="0.2">
      <c r="A13" s="316"/>
      <c r="B13" s="317"/>
      <c r="C13" s="450" t="s">
        <v>497</v>
      </c>
      <c r="D13" s="451"/>
      <c r="E13" s="339">
        <v>2.7778</v>
      </c>
      <c r="F13" s="343"/>
      <c r="G13" s="344"/>
      <c r="H13" s="321"/>
      <c r="I13" s="322"/>
      <c r="J13" s="321"/>
      <c r="K13" s="322"/>
      <c r="L13" s="281"/>
      <c r="M13" s="318" t="s">
        <v>497</v>
      </c>
      <c r="N13" s="281"/>
      <c r="O13" s="318"/>
      <c r="P13" s="281"/>
      <c r="Q13" s="308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365"/>
      <c r="BC13" s="368">
        <f t="shared" si="0"/>
        <v>0</v>
      </c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</row>
    <row r="14" spans="1:82" ht="16.149999999999999" customHeight="1" x14ac:dyDescent="0.2">
      <c r="A14" s="309">
        <v>3</v>
      </c>
      <c r="B14" s="310" t="s">
        <v>498</v>
      </c>
      <c r="C14" s="311" t="s">
        <v>499</v>
      </c>
      <c r="D14" s="312" t="s">
        <v>92</v>
      </c>
      <c r="E14" s="340">
        <v>10.65</v>
      </c>
      <c r="F14" s="341"/>
      <c r="G14" s="344">
        <f t="shared" si="1"/>
        <v>0</v>
      </c>
      <c r="H14" s="315">
        <v>0</v>
      </c>
      <c r="I14" s="315">
        <v>0</v>
      </c>
      <c r="J14" s="315">
        <v>0</v>
      </c>
      <c r="K14" s="315">
        <v>0</v>
      </c>
      <c r="L14" s="281"/>
      <c r="M14" s="281"/>
      <c r="N14" s="281"/>
      <c r="O14" s="281"/>
      <c r="P14" s="281"/>
      <c r="Q14" s="308">
        <v>2</v>
      </c>
      <c r="R14" s="281"/>
      <c r="S14" s="281"/>
      <c r="T14" s="281"/>
      <c r="U14" s="281"/>
      <c r="V14" s="281"/>
      <c r="W14" s="281"/>
      <c r="X14" s="281"/>
      <c r="Y14" s="281"/>
      <c r="Z14" s="281"/>
      <c r="AA14" s="286">
        <v>1</v>
      </c>
      <c r="AB14" s="286">
        <v>1</v>
      </c>
      <c r="AC14" s="286">
        <v>1</v>
      </c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368">
        <v>1</v>
      </c>
      <c r="BC14" s="368">
        <f t="shared" si="0"/>
        <v>0</v>
      </c>
      <c r="BD14" s="286">
        <v>0</v>
      </c>
      <c r="BE14" s="286">
        <v>0</v>
      </c>
      <c r="BF14" s="286">
        <v>0</v>
      </c>
      <c r="BG14" s="286">
        <v>0</v>
      </c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6">
        <v>1</v>
      </c>
      <c r="CB14" s="286">
        <v>1</v>
      </c>
      <c r="CC14" s="308"/>
      <c r="CD14" s="308"/>
    </row>
    <row r="15" spans="1:82" ht="16.149999999999999" customHeight="1" x14ac:dyDescent="0.2">
      <c r="A15" s="316"/>
      <c r="B15" s="317"/>
      <c r="C15" s="450" t="s">
        <v>500</v>
      </c>
      <c r="D15" s="451"/>
      <c r="E15" s="339">
        <v>10.65</v>
      </c>
      <c r="F15" s="343"/>
      <c r="G15" s="344"/>
      <c r="H15" s="321"/>
      <c r="I15" s="322"/>
      <c r="J15" s="321"/>
      <c r="K15" s="322"/>
      <c r="L15" s="281"/>
      <c r="M15" s="318" t="s">
        <v>500</v>
      </c>
      <c r="N15" s="281"/>
      <c r="O15" s="318"/>
      <c r="P15" s="281"/>
      <c r="Q15" s="308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365"/>
      <c r="BC15" s="368">
        <f t="shared" si="0"/>
        <v>0</v>
      </c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</row>
    <row r="16" spans="1:82" ht="16.149999999999999" customHeight="1" x14ac:dyDescent="0.2">
      <c r="A16" s="309">
        <v>4</v>
      </c>
      <c r="B16" s="310" t="s">
        <v>501</v>
      </c>
      <c r="C16" s="311" t="s">
        <v>502</v>
      </c>
      <c r="D16" s="312" t="s">
        <v>92</v>
      </c>
      <c r="E16" s="340">
        <v>1.2</v>
      </c>
      <c r="F16" s="341"/>
      <c r="G16" s="344">
        <f t="shared" si="1"/>
        <v>0</v>
      </c>
      <c r="H16" s="315">
        <v>0</v>
      </c>
      <c r="I16" s="315">
        <v>0</v>
      </c>
      <c r="J16" s="315">
        <v>0</v>
      </c>
      <c r="K16" s="315">
        <v>0</v>
      </c>
      <c r="L16" s="281"/>
      <c r="M16" s="281"/>
      <c r="N16" s="281"/>
      <c r="O16" s="281"/>
      <c r="P16" s="281"/>
      <c r="Q16" s="308">
        <v>2</v>
      </c>
      <c r="R16" s="281"/>
      <c r="S16" s="281"/>
      <c r="T16" s="281"/>
      <c r="U16" s="281"/>
      <c r="V16" s="281"/>
      <c r="W16" s="281"/>
      <c r="X16" s="281"/>
      <c r="Y16" s="281"/>
      <c r="Z16" s="281"/>
      <c r="AA16" s="286">
        <v>1</v>
      </c>
      <c r="AB16" s="286">
        <v>1</v>
      </c>
      <c r="AC16" s="286">
        <v>1</v>
      </c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368">
        <v>1</v>
      </c>
      <c r="BC16" s="368">
        <f t="shared" si="0"/>
        <v>0</v>
      </c>
      <c r="BD16" s="286">
        <v>0</v>
      </c>
      <c r="BE16" s="286">
        <v>0</v>
      </c>
      <c r="BF16" s="286">
        <v>0</v>
      </c>
      <c r="BG16" s="286">
        <v>0</v>
      </c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6">
        <v>1</v>
      </c>
      <c r="CB16" s="286">
        <v>1</v>
      </c>
      <c r="CC16" s="308"/>
      <c r="CD16" s="308"/>
    </row>
    <row r="17" spans="1:82" ht="16.149999999999999" customHeight="1" x14ac:dyDescent="0.2">
      <c r="A17" s="316"/>
      <c r="B17" s="317"/>
      <c r="C17" s="450" t="s">
        <v>503</v>
      </c>
      <c r="D17" s="451"/>
      <c r="E17" s="339">
        <v>1.2</v>
      </c>
      <c r="F17" s="343"/>
      <c r="G17" s="344"/>
      <c r="H17" s="321"/>
      <c r="I17" s="322"/>
      <c r="J17" s="321"/>
      <c r="K17" s="322"/>
      <c r="L17" s="281"/>
      <c r="M17" s="318" t="s">
        <v>503</v>
      </c>
      <c r="N17" s="281"/>
      <c r="O17" s="318"/>
      <c r="P17" s="281"/>
      <c r="Q17" s="308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365"/>
      <c r="BC17" s="368">
        <f t="shared" si="0"/>
        <v>0</v>
      </c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</row>
    <row r="18" spans="1:82" ht="16.149999999999999" customHeight="1" x14ac:dyDescent="0.2">
      <c r="A18" s="309">
        <v>5</v>
      </c>
      <c r="B18" s="310" t="s">
        <v>504</v>
      </c>
      <c r="C18" s="311" t="s">
        <v>505</v>
      </c>
      <c r="D18" s="312" t="s">
        <v>92</v>
      </c>
      <c r="E18" s="340">
        <v>1.2</v>
      </c>
      <c r="F18" s="341"/>
      <c r="G18" s="344">
        <f t="shared" si="1"/>
        <v>0</v>
      </c>
      <c r="H18" s="315">
        <v>0</v>
      </c>
      <c r="I18" s="315">
        <v>0</v>
      </c>
      <c r="J18" s="315">
        <v>0</v>
      </c>
      <c r="K18" s="315">
        <v>0</v>
      </c>
      <c r="L18" s="281"/>
      <c r="M18" s="281"/>
      <c r="N18" s="281"/>
      <c r="O18" s="281"/>
      <c r="P18" s="281"/>
      <c r="Q18" s="308">
        <v>2</v>
      </c>
      <c r="R18" s="281"/>
      <c r="S18" s="281"/>
      <c r="T18" s="281"/>
      <c r="U18" s="281"/>
      <c r="V18" s="281"/>
      <c r="W18" s="281"/>
      <c r="X18" s="281"/>
      <c r="Y18" s="281"/>
      <c r="Z18" s="281"/>
      <c r="AA18" s="286">
        <v>1</v>
      </c>
      <c r="AB18" s="286">
        <v>1</v>
      </c>
      <c r="AC18" s="286">
        <v>1</v>
      </c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368">
        <v>1</v>
      </c>
      <c r="BC18" s="368">
        <f t="shared" si="0"/>
        <v>0</v>
      </c>
      <c r="BD18" s="286">
        <v>0</v>
      </c>
      <c r="BE18" s="286">
        <v>0</v>
      </c>
      <c r="BF18" s="286">
        <v>0</v>
      </c>
      <c r="BG18" s="286">
        <v>0</v>
      </c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6">
        <v>1</v>
      </c>
      <c r="CB18" s="286">
        <v>1</v>
      </c>
      <c r="CC18" s="308"/>
      <c r="CD18" s="308"/>
    </row>
    <row r="19" spans="1:82" ht="16.149999999999999" customHeight="1" x14ac:dyDescent="0.2">
      <c r="A19" s="309">
        <v>6</v>
      </c>
      <c r="B19" s="310" t="s">
        <v>506</v>
      </c>
      <c r="C19" s="311" t="s">
        <v>507</v>
      </c>
      <c r="D19" s="312" t="s">
        <v>92</v>
      </c>
      <c r="E19" s="340">
        <v>15</v>
      </c>
      <c r="F19" s="341"/>
      <c r="G19" s="344">
        <f t="shared" si="1"/>
        <v>0</v>
      </c>
      <c r="H19" s="315">
        <v>0</v>
      </c>
      <c r="I19" s="315">
        <v>0</v>
      </c>
      <c r="J19" s="315">
        <v>0</v>
      </c>
      <c r="K19" s="315">
        <v>0</v>
      </c>
      <c r="L19" s="281"/>
      <c r="M19" s="281"/>
      <c r="N19" s="281"/>
      <c r="O19" s="281"/>
      <c r="P19" s="281"/>
      <c r="Q19" s="308">
        <v>2</v>
      </c>
      <c r="R19" s="281"/>
      <c r="S19" s="281"/>
      <c r="T19" s="281"/>
      <c r="U19" s="281"/>
      <c r="V19" s="281"/>
      <c r="W19" s="281"/>
      <c r="X19" s="281"/>
      <c r="Y19" s="281"/>
      <c r="Z19" s="281"/>
      <c r="AA19" s="286">
        <v>1</v>
      </c>
      <c r="AB19" s="286">
        <v>1</v>
      </c>
      <c r="AC19" s="286">
        <v>1</v>
      </c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368">
        <v>1</v>
      </c>
      <c r="BC19" s="368">
        <f t="shared" si="0"/>
        <v>0</v>
      </c>
      <c r="BD19" s="286">
        <v>0</v>
      </c>
      <c r="BE19" s="286">
        <v>0</v>
      </c>
      <c r="BF19" s="286">
        <v>0</v>
      </c>
      <c r="BG19" s="286">
        <v>0</v>
      </c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1"/>
      <c r="CA19" s="286">
        <v>1</v>
      </c>
      <c r="CB19" s="286">
        <v>1</v>
      </c>
      <c r="CC19" s="308"/>
      <c r="CD19" s="308"/>
    </row>
    <row r="20" spans="1:82" ht="16.149999999999999" customHeight="1" x14ac:dyDescent="0.2">
      <c r="A20" s="316"/>
      <c r="B20" s="317"/>
      <c r="C20" s="450" t="s">
        <v>508</v>
      </c>
      <c r="D20" s="451"/>
      <c r="E20" s="339">
        <v>15</v>
      </c>
      <c r="F20" s="343"/>
      <c r="G20" s="344"/>
      <c r="H20" s="321"/>
      <c r="I20" s="322"/>
      <c r="J20" s="321"/>
      <c r="K20" s="322"/>
      <c r="L20" s="281"/>
      <c r="M20" s="318" t="s">
        <v>508</v>
      </c>
      <c r="N20" s="281"/>
      <c r="O20" s="318"/>
      <c r="P20" s="281"/>
      <c r="Q20" s="308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365"/>
      <c r="BC20" s="368">
        <f t="shared" si="0"/>
        <v>0</v>
      </c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</row>
    <row r="21" spans="1:82" ht="16.149999999999999" customHeight="1" x14ac:dyDescent="0.2">
      <c r="A21" s="309">
        <v>7</v>
      </c>
      <c r="B21" s="310" t="s">
        <v>509</v>
      </c>
      <c r="C21" s="311" t="s">
        <v>510</v>
      </c>
      <c r="D21" s="312" t="s">
        <v>92</v>
      </c>
      <c r="E21" s="340">
        <v>15</v>
      </c>
      <c r="F21" s="341"/>
      <c r="G21" s="344">
        <f t="shared" si="1"/>
        <v>0</v>
      </c>
      <c r="H21" s="315">
        <v>0</v>
      </c>
      <c r="I21" s="315">
        <v>0</v>
      </c>
      <c r="J21" s="315">
        <v>0</v>
      </c>
      <c r="K21" s="315">
        <v>0</v>
      </c>
      <c r="L21" s="281"/>
      <c r="M21" s="281"/>
      <c r="N21" s="281"/>
      <c r="O21" s="281"/>
      <c r="P21" s="281"/>
      <c r="Q21" s="308">
        <v>2</v>
      </c>
      <c r="R21" s="281"/>
      <c r="S21" s="281"/>
      <c r="T21" s="281"/>
      <c r="U21" s="281"/>
      <c r="V21" s="281"/>
      <c r="W21" s="281"/>
      <c r="X21" s="281"/>
      <c r="Y21" s="281"/>
      <c r="Z21" s="281"/>
      <c r="AA21" s="286">
        <v>1</v>
      </c>
      <c r="AB21" s="286">
        <v>1</v>
      </c>
      <c r="AC21" s="286">
        <v>1</v>
      </c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368">
        <v>1</v>
      </c>
      <c r="BC21" s="368">
        <f t="shared" si="0"/>
        <v>0</v>
      </c>
      <c r="BD21" s="286">
        <v>0</v>
      </c>
      <c r="BE21" s="286">
        <v>0</v>
      </c>
      <c r="BF21" s="286">
        <v>0</v>
      </c>
      <c r="BG21" s="286">
        <v>0</v>
      </c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6">
        <v>1</v>
      </c>
      <c r="CB21" s="286">
        <v>1</v>
      </c>
      <c r="CC21" s="308"/>
      <c r="CD21" s="308"/>
    </row>
    <row r="22" spans="1:82" ht="16.149999999999999" customHeight="1" x14ac:dyDescent="0.2">
      <c r="A22" s="309">
        <v>8</v>
      </c>
      <c r="B22" s="310" t="s">
        <v>511</v>
      </c>
      <c r="C22" s="311" t="s">
        <v>512</v>
      </c>
      <c r="D22" s="312" t="s">
        <v>92</v>
      </c>
      <c r="E22" s="340">
        <v>3.6</v>
      </c>
      <c r="F22" s="341"/>
      <c r="G22" s="344">
        <f t="shared" si="1"/>
        <v>0</v>
      </c>
      <c r="H22" s="315">
        <v>0</v>
      </c>
      <c r="I22" s="315">
        <v>0</v>
      </c>
      <c r="J22" s="315">
        <v>0</v>
      </c>
      <c r="K22" s="315">
        <v>0</v>
      </c>
      <c r="L22" s="281"/>
      <c r="M22" s="281"/>
      <c r="N22" s="281"/>
      <c r="O22" s="281"/>
      <c r="P22" s="281"/>
      <c r="Q22" s="308">
        <v>2</v>
      </c>
      <c r="R22" s="281"/>
      <c r="S22" s="281"/>
      <c r="T22" s="281"/>
      <c r="U22" s="281"/>
      <c r="V22" s="281"/>
      <c r="W22" s="281"/>
      <c r="X22" s="281"/>
      <c r="Y22" s="281"/>
      <c r="Z22" s="281"/>
      <c r="AA22" s="286">
        <v>1</v>
      </c>
      <c r="AB22" s="286">
        <v>1</v>
      </c>
      <c r="AC22" s="286">
        <v>1</v>
      </c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368">
        <v>1</v>
      </c>
      <c r="BC22" s="368">
        <f t="shared" si="0"/>
        <v>0</v>
      </c>
      <c r="BD22" s="286">
        <v>0</v>
      </c>
      <c r="BE22" s="286">
        <v>0</v>
      </c>
      <c r="BF22" s="286">
        <v>0</v>
      </c>
      <c r="BG22" s="286">
        <v>0</v>
      </c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  <c r="CA22" s="286">
        <v>1</v>
      </c>
      <c r="CB22" s="286">
        <v>1</v>
      </c>
      <c r="CC22" s="308"/>
      <c r="CD22" s="308"/>
    </row>
    <row r="23" spans="1:82" ht="16.149999999999999" customHeight="1" x14ac:dyDescent="0.2">
      <c r="A23" s="316"/>
      <c r="B23" s="317"/>
      <c r="C23" s="450" t="s">
        <v>513</v>
      </c>
      <c r="D23" s="451"/>
      <c r="E23" s="339">
        <v>3.6</v>
      </c>
      <c r="F23" s="343"/>
      <c r="G23" s="344"/>
      <c r="H23" s="321"/>
      <c r="I23" s="322"/>
      <c r="J23" s="321"/>
      <c r="K23" s="322"/>
      <c r="L23" s="281"/>
      <c r="M23" s="318" t="s">
        <v>513</v>
      </c>
      <c r="N23" s="281"/>
      <c r="O23" s="318"/>
      <c r="P23" s="281"/>
      <c r="Q23" s="308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365"/>
      <c r="BC23" s="368">
        <f t="shared" si="0"/>
        <v>0</v>
      </c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</row>
    <row r="24" spans="1:82" ht="16.149999999999999" customHeight="1" x14ac:dyDescent="0.2">
      <c r="A24" s="309">
        <v>9</v>
      </c>
      <c r="B24" s="310" t="s">
        <v>514</v>
      </c>
      <c r="C24" s="311" t="s">
        <v>515</v>
      </c>
      <c r="D24" s="312" t="s">
        <v>92</v>
      </c>
      <c r="E24" s="340">
        <v>3.6</v>
      </c>
      <c r="F24" s="341"/>
      <c r="G24" s="344">
        <f t="shared" si="1"/>
        <v>0</v>
      </c>
      <c r="H24" s="315">
        <v>0</v>
      </c>
      <c r="I24" s="315">
        <v>0</v>
      </c>
      <c r="J24" s="315">
        <v>0</v>
      </c>
      <c r="K24" s="315">
        <v>0</v>
      </c>
      <c r="L24" s="281"/>
      <c r="M24" s="281"/>
      <c r="N24" s="281"/>
      <c r="O24" s="281"/>
      <c r="P24" s="281"/>
      <c r="Q24" s="308">
        <v>2</v>
      </c>
      <c r="R24" s="281"/>
      <c r="S24" s="281"/>
      <c r="T24" s="281"/>
      <c r="U24" s="281"/>
      <c r="V24" s="281"/>
      <c r="W24" s="281"/>
      <c r="X24" s="281"/>
      <c r="Y24" s="281"/>
      <c r="Z24" s="281"/>
      <c r="AA24" s="286">
        <v>1</v>
      </c>
      <c r="AB24" s="286">
        <v>1</v>
      </c>
      <c r="AC24" s="286">
        <v>1</v>
      </c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368">
        <v>1</v>
      </c>
      <c r="BC24" s="368">
        <f t="shared" si="0"/>
        <v>0</v>
      </c>
      <c r="BD24" s="286">
        <v>0</v>
      </c>
      <c r="BE24" s="286">
        <v>0</v>
      </c>
      <c r="BF24" s="286">
        <v>0</v>
      </c>
      <c r="BG24" s="286">
        <v>0</v>
      </c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6">
        <v>1</v>
      </c>
      <c r="CB24" s="286">
        <v>1</v>
      </c>
      <c r="CC24" s="308"/>
      <c r="CD24" s="308"/>
    </row>
    <row r="25" spans="1:82" ht="16.149999999999999" customHeight="1" x14ac:dyDescent="0.2">
      <c r="A25" s="309">
        <v>10</v>
      </c>
      <c r="B25" s="310" t="s">
        <v>516</v>
      </c>
      <c r="C25" s="311" t="s">
        <v>517</v>
      </c>
      <c r="D25" s="312" t="s">
        <v>92</v>
      </c>
      <c r="E25" s="340">
        <v>38.155500000000004</v>
      </c>
      <c r="F25" s="341"/>
      <c r="G25" s="344">
        <f t="shared" si="1"/>
        <v>0</v>
      </c>
      <c r="H25" s="315">
        <v>0</v>
      </c>
      <c r="I25" s="315">
        <v>0</v>
      </c>
      <c r="J25" s="315">
        <v>0</v>
      </c>
      <c r="K25" s="315">
        <v>0</v>
      </c>
      <c r="L25" s="281"/>
      <c r="M25" s="281"/>
      <c r="N25" s="281"/>
      <c r="O25" s="281"/>
      <c r="P25" s="281"/>
      <c r="Q25" s="308">
        <v>2</v>
      </c>
      <c r="R25" s="281"/>
      <c r="S25" s="281"/>
      <c r="T25" s="281"/>
      <c r="U25" s="281"/>
      <c r="V25" s="281"/>
      <c r="W25" s="281"/>
      <c r="X25" s="281"/>
      <c r="Y25" s="281"/>
      <c r="Z25" s="281"/>
      <c r="AA25" s="286">
        <v>1</v>
      </c>
      <c r="AB25" s="286">
        <v>1</v>
      </c>
      <c r="AC25" s="286">
        <v>1</v>
      </c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368">
        <v>1</v>
      </c>
      <c r="BC25" s="368">
        <f t="shared" si="0"/>
        <v>0</v>
      </c>
      <c r="BD25" s="286">
        <v>0</v>
      </c>
      <c r="BE25" s="286">
        <v>0</v>
      </c>
      <c r="BF25" s="286">
        <v>0</v>
      </c>
      <c r="BG25" s="286">
        <v>0</v>
      </c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1"/>
      <c r="CA25" s="286">
        <v>1</v>
      </c>
      <c r="CB25" s="286">
        <v>1</v>
      </c>
      <c r="CC25" s="308"/>
      <c r="CD25" s="308"/>
    </row>
    <row r="26" spans="1:82" ht="16.149999999999999" customHeight="1" x14ac:dyDescent="0.2">
      <c r="A26" s="316"/>
      <c r="B26" s="317"/>
      <c r="C26" s="450" t="s">
        <v>518</v>
      </c>
      <c r="D26" s="451"/>
      <c r="E26" s="339">
        <v>6.6</v>
      </c>
      <c r="F26" s="343"/>
      <c r="G26" s="344"/>
      <c r="H26" s="321"/>
      <c r="I26" s="322"/>
      <c r="J26" s="321"/>
      <c r="K26" s="322"/>
      <c r="L26" s="281"/>
      <c r="M26" s="318" t="s">
        <v>518</v>
      </c>
      <c r="N26" s="281"/>
      <c r="O26" s="318"/>
      <c r="P26" s="281"/>
      <c r="Q26" s="308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365"/>
      <c r="BC26" s="368">
        <f t="shared" si="0"/>
        <v>0</v>
      </c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</row>
    <row r="27" spans="1:82" ht="16.149999999999999" customHeight="1" x14ac:dyDescent="0.2">
      <c r="A27" s="316"/>
      <c r="B27" s="317"/>
      <c r="C27" s="450" t="s">
        <v>519</v>
      </c>
      <c r="D27" s="451"/>
      <c r="E27" s="339">
        <v>26</v>
      </c>
      <c r="F27" s="343"/>
      <c r="G27" s="344"/>
      <c r="H27" s="321"/>
      <c r="I27" s="322"/>
      <c r="J27" s="321"/>
      <c r="K27" s="322"/>
      <c r="L27" s="281"/>
      <c r="M27" s="318" t="s">
        <v>519</v>
      </c>
      <c r="N27" s="281"/>
      <c r="O27" s="318"/>
      <c r="P27" s="281"/>
      <c r="Q27" s="308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365"/>
      <c r="BC27" s="368">
        <f t="shared" si="0"/>
        <v>0</v>
      </c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</row>
    <row r="28" spans="1:82" ht="16.149999999999999" customHeight="1" x14ac:dyDescent="0.2">
      <c r="A28" s="316"/>
      <c r="B28" s="317"/>
      <c r="C28" s="450" t="s">
        <v>520</v>
      </c>
      <c r="D28" s="451"/>
      <c r="E28" s="339">
        <v>5.5555000000000003</v>
      </c>
      <c r="F28" s="343"/>
      <c r="G28" s="344"/>
      <c r="H28" s="321"/>
      <c r="I28" s="322"/>
      <c r="J28" s="321"/>
      <c r="K28" s="322"/>
      <c r="L28" s="281"/>
      <c r="M28" s="318" t="s">
        <v>520</v>
      </c>
      <c r="N28" s="281"/>
      <c r="O28" s="318"/>
      <c r="P28" s="281"/>
      <c r="Q28" s="308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365"/>
      <c r="BC28" s="368">
        <f t="shared" si="0"/>
        <v>0</v>
      </c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281"/>
      <c r="CD28" s="281"/>
    </row>
    <row r="29" spans="1:82" ht="16.149999999999999" customHeight="1" x14ac:dyDescent="0.2">
      <c r="A29" s="309">
        <v>11</v>
      </c>
      <c r="B29" s="310" t="s">
        <v>521</v>
      </c>
      <c r="C29" s="311" t="s">
        <v>522</v>
      </c>
      <c r="D29" s="312" t="s">
        <v>92</v>
      </c>
      <c r="E29" s="340">
        <v>14.6722</v>
      </c>
      <c r="F29" s="341"/>
      <c r="G29" s="344">
        <f t="shared" si="1"/>
        <v>0</v>
      </c>
      <c r="H29" s="315">
        <v>0</v>
      </c>
      <c r="I29" s="315">
        <v>0</v>
      </c>
      <c r="J29" s="315">
        <v>0</v>
      </c>
      <c r="K29" s="315">
        <v>0</v>
      </c>
      <c r="L29" s="281"/>
      <c r="M29" s="281"/>
      <c r="N29" s="281"/>
      <c r="O29" s="281"/>
      <c r="P29" s="281"/>
      <c r="Q29" s="308">
        <v>2</v>
      </c>
      <c r="R29" s="281"/>
      <c r="S29" s="281"/>
      <c r="T29" s="281"/>
      <c r="U29" s="281"/>
      <c r="V29" s="281"/>
      <c r="W29" s="281"/>
      <c r="X29" s="281"/>
      <c r="Y29" s="281"/>
      <c r="Z29" s="281"/>
      <c r="AA29" s="286">
        <v>1</v>
      </c>
      <c r="AB29" s="286">
        <v>1</v>
      </c>
      <c r="AC29" s="286">
        <v>1</v>
      </c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368">
        <v>1</v>
      </c>
      <c r="BC29" s="368">
        <f t="shared" si="0"/>
        <v>0</v>
      </c>
      <c r="BD29" s="286">
        <v>0</v>
      </c>
      <c r="BE29" s="286">
        <v>0</v>
      </c>
      <c r="BF29" s="286">
        <v>0</v>
      </c>
      <c r="BG29" s="286">
        <v>0</v>
      </c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6">
        <v>1</v>
      </c>
      <c r="CB29" s="286">
        <v>1</v>
      </c>
      <c r="CC29" s="308"/>
      <c r="CD29" s="308"/>
    </row>
    <row r="30" spans="1:82" ht="16.149999999999999" customHeight="1" x14ac:dyDescent="0.2">
      <c r="A30" s="316"/>
      <c r="B30" s="317"/>
      <c r="C30" s="450" t="s">
        <v>523</v>
      </c>
      <c r="D30" s="451"/>
      <c r="E30" s="339">
        <v>14.6722</v>
      </c>
      <c r="F30" s="343"/>
      <c r="G30" s="344"/>
      <c r="H30" s="321"/>
      <c r="I30" s="322"/>
      <c r="J30" s="321"/>
      <c r="K30" s="322"/>
      <c r="L30" s="281"/>
      <c r="M30" s="318" t="s">
        <v>523</v>
      </c>
      <c r="N30" s="281"/>
      <c r="O30" s="318"/>
      <c r="P30" s="281"/>
      <c r="Q30" s="308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365"/>
      <c r="BC30" s="368">
        <f t="shared" si="0"/>
        <v>0</v>
      </c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</row>
    <row r="31" spans="1:82" ht="16.149999999999999" customHeight="1" x14ac:dyDescent="0.2">
      <c r="A31" s="309">
        <v>12</v>
      </c>
      <c r="B31" s="310" t="s">
        <v>524</v>
      </c>
      <c r="C31" s="311" t="s">
        <v>525</v>
      </c>
      <c r="D31" s="312" t="s">
        <v>92</v>
      </c>
      <c r="E31" s="340">
        <v>33.75</v>
      </c>
      <c r="F31" s="341"/>
      <c r="G31" s="344">
        <f t="shared" si="1"/>
        <v>0</v>
      </c>
      <c r="H31" s="315">
        <v>0</v>
      </c>
      <c r="I31" s="315">
        <v>0</v>
      </c>
      <c r="J31" s="315">
        <v>0</v>
      </c>
      <c r="K31" s="315">
        <v>0</v>
      </c>
      <c r="L31" s="281"/>
      <c r="M31" s="281"/>
      <c r="N31" s="281"/>
      <c r="O31" s="281"/>
      <c r="P31" s="281"/>
      <c r="Q31" s="308">
        <v>2</v>
      </c>
      <c r="R31" s="281"/>
      <c r="S31" s="281"/>
      <c r="T31" s="281"/>
      <c r="U31" s="281"/>
      <c r="V31" s="281"/>
      <c r="W31" s="281"/>
      <c r="X31" s="281"/>
      <c r="Y31" s="281"/>
      <c r="Z31" s="281"/>
      <c r="AA31" s="286">
        <v>1</v>
      </c>
      <c r="AB31" s="286">
        <v>1</v>
      </c>
      <c r="AC31" s="286">
        <v>1</v>
      </c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368">
        <v>1</v>
      </c>
      <c r="BC31" s="368">
        <f t="shared" si="0"/>
        <v>0</v>
      </c>
      <c r="BD31" s="286">
        <v>0</v>
      </c>
      <c r="BE31" s="286">
        <v>0</v>
      </c>
      <c r="BF31" s="286">
        <v>0</v>
      </c>
      <c r="BG31" s="286">
        <v>0</v>
      </c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6">
        <v>1</v>
      </c>
      <c r="CB31" s="286">
        <v>1</v>
      </c>
      <c r="CC31" s="308"/>
      <c r="CD31" s="308"/>
    </row>
    <row r="32" spans="1:82" ht="16.149999999999999" customHeight="1" x14ac:dyDescent="0.2">
      <c r="A32" s="316"/>
      <c r="B32" s="317"/>
      <c r="C32" s="450" t="s">
        <v>526</v>
      </c>
      <c r="D32" s="451"/>
      <c r="E32" s="339">
        <v>33.75</v>
      </c>
      <c r="F32" s="343"/>
      <c r="G32" s="344"/>
      <c r="H32" s="321"/>
      <c r="I32" s="322"/>
      <c r="J32" s="321"/>
      <c r="K32" s="322"/>
      <c r="L32" s="281"/>
      <c r="M32" s="318" t="s">
        <v>526</v>
      </c>
      <c r="N32" s="281"/>
      <c r="O32" s="318"/>
      <c r="P32" s="281"/>
      <c r="Q32" s="308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365"/>
      <c r="BC32" s="368">
        <f t="shared" si="0"/>
        <v>0</v>
      </c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  <c r="CA32" s="281"/>
      <c r="CB32" s="281"/>
      <c r="CC32" s="281"/>
      <c r="CD32" s="281"/>
    </row>
    <row r="33" spans="1:82" ht="16.149999999999999" customHeight="1" x14ac:dyDescent="0.2">
      <c r="A33" s="309">
        <v>13</v>
      </c>
      <c r="B33" s="310" t="s">
        <v>527</v>
      </c>
      <c r="C33" s="311" t="s">
        <v>528</v>
      </c>
      <c r="D33" s="312" t="s">
        <v>92</v>
      </c>
      <c r="E33" s="340">
        <v>19.0778</v>
      </c>
      <c r="F33" s="341"/>
      <c r="G33" s="344">
        <f t="shared" si="1"/>
        <v>0</v>
      </c>
      <c r="H33" s="315">
        <v>0</v>
      </c>
      <c r="I33" s="315">
        <v>0</v>
      </c>
      <c r="J33" s="315">
        <v>0</v>
      </c>
      <c r="K33" s="315">
        <v>0</v>
      </c>
      <c r="L33" s="281"/>
      <c r="M33" s="281"/>
      <c r="N33" s="281"/>
      <c r="O33" s="281"/>
      <c r="P33" s="281"/>
      <c r="Q33" s="308">
        <v>2</v>
      </c>
      <c r="R33" s="281"/>
      <c r="S33" s="281"/>
      <c r="T33" s="281"/>
      <c r="U33" s="281"/>
      <c r="V33" s="281"/>
      <c r="W33" s="281"/>
      <c r="X33" s="281"/>
      <c r="Y33" s="281"/>
      <c r="Z33" s="281"/>
      <c r="AA33" s="286">
        <v>1</v>
      </c>
      <c r="AB33" s="286">
        <v>1</v>
      </c>
      <c r="AC33" s="286">
        <v>1</v>
      </c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368">
        <v>1</v>
      </c>
      <c r="BC33" s="368">
        <f t="shared" si="0"/>
        <v>0</v>
      </c>
      <c r="BD33" s="286">
        <v>0</v>
      </c>
      <c r="BE33" s="286">
        <v>0</v>
      </c>
      <c r="BF33" s="286">
        <v>0</v>
      </c>
      <c r="BG33" s="286">
        <v>0</v>
      </c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6">
        <v>1</v>
      </c>
      <c r="CB33" s="286">
        <v>1</v>
      </c>
      <c r="CC33" s="308"/>
      <c r="CD33" s="308"/>
    </row>
    <row r="34" spans="1:82" ht="16.149999999999999" customHeight="1" x14ac:dyDescent="0.2">
      <c r="A34" s="316"/>
      <c r="B34" s="317"/>
      <c r="C34" s="450" t="s">
        <v>529</v>
      </c>
      <c r="D34" s="451"/>
      <c r="E34" s="339">
        <v>19.0778</v>
      </c>
      <c r="F34" s="343"/>
      <c r="G34" s="344"/>
      <c r="H34" s="321"/>
      <c r="I34" s="322"/>
      <c r="J34" s="321"/>
      <c r="K34" s="322"/>
      <c r="L34" s="281"/>
      <c r="M34" s="318" t="s">
        <v>529</v>
      </c>
      <c r="N34" s="281"/>
      <c r="O34" s="318"/>
      <c r="P34" s="281"/>
      <c r="Q34" s="308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365"/>
      <c r="BC34" s="368">
        <f t="shared" si="0"/>
        <v>0</v>
      </c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  <c r="CA34" s="281"/>
      <c r="CB34" s="281"/>
      <c r="CC34" s="281"/>
      <c r="CD34" s="281"/>
    </row>
    <row r="35" spans="1:82" ht="16.149999999999999" customHeight="1" x14ac:dyDescent="0.2">
      <c r="A35" s="309">
        <v>14</v>
      </c>
      <c r="B35" s="310" t="s">
        <v>530</v>
      </c>
      <c r="C35" s="311" t="s">
        <v>531</v>
      </c>
      <c r="D35" s="312" t="s">
        <v>117</v>
      </c>
      <c r="E35" s="340">
        <v>16.5</v>
      </c>
      <c r="F35" s="341"/>
      <c r="G35" s="344">
        <f t="shared" si="1"/>
        <v>0</v>
      </c>
      <c r="H35" s="315">
        <v>0</v>
      </c>
      <c r="I35" s="315">
        <v>0</v>
      </c>
      <c r="J35" s="315">
        <v>0</v>
      </c>
      <c r="K35" s="315">
        <v>0</v>
      </c>
      <c r="L35" s="281"/>
      <c r="M35" s="281"/>
      <c r="N35" s="281"/>
      <c r="O35" s="281"/>
      <c r="P35" s="281"/>
      <c r="Q35" s="308">
        <v>2</v>
      </c>
      <c r="R35" s="281"/>
      <c r="S35" s="281"/>
      <c r="T35" s="281"/>
      <c r="U35" s="281"/>
      <c r="V35" s="281"/>
      <c r="W35" s="281"/>
      <c r="X35" s="281"/>
      <c r="Y35" s="281"/>
      <c r="Z35" s="281"/>
      <c r="AA35" s="286">
        <v>1</v>
      </c>
      <c r="AB35" s="286">
        <v>1</v>
      </c>
      <c r="AC35" s="286">
        <v>1</v>
      </c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368">
        <v>1</v>
      </c>
      <c r="BC35" s="368">
        <f t="shared" si="0"/>
        <v>0</v>
      </c>
      <c r="BD35" s="286">
        <v>0</v>
      </c>
      <c r="BE35" s="286">
        <v>0</v>
      </c>
      <c r="BF35" s="286">
        <v>0</v>
      </c>
      <c r="BG35" s="286">
        <v>0</v>
      </c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  <c r="CA35" s="286">
        <v>1</v>
      </c>
      <c r="CB35" s="286">
        <v>1</v>
      </c>
      <c r="CC35" s="308"/>
      <c r="CD35" s="308"/>
    </row>
    <row r="36" spans="1:82" ht="16.149999999999999" customHeight="1" x14ac:dyDescent="0.2">
      <c r="A36" s="309">
        <v>15</v>
      </c>
      <c r="B36" s="310" t="s">
        <v>532</v>
      </c>
      <c r="C36" s="311" t="s">
        <v>533</v>
      </c>
      <c r="D36" s="312" t="s">
        <v>117</v>
      </c>
      <c r="E36" s="340">
        <v>16.5</v>
      </c>
      <c r="F36" s="341"/>
      <c r="G36" s="344">
        <f t="shared" si="1"/>
        <v>0</v>
      </c>
      <c r="H36" s="315">
        <v>0</v>
      </c>
      <c r="I36" s="315">
        <v>0</v>
      </c>
      <c r="J36" s="315">
        <v>0</v>
      </c>
      <c r="K36" s="315">
        <v>0</v>
      </c>
      <c r="L36" s="281"/>
      <c r="M36" s="281"/>
      <c r="N36" s="281"/>
      <c r="O36" s="281"/>
      <c r="P36" s="281"/>
      <c r="Q36" s="308">
        <v>2</v>
      </c>
      <c r="R36" s="281"/>
      <c r="S36" s="281"/>
      <c r="T36" s="281"/>
      <c r="U36" s="281"/>
      <c r="V36" s="281"/>
      <c r="W36" s="281"/>
      <c r="X36" s="281"/>
      <c r="Y36" s="281"/>
      <c r="Z36" s="281"/>
      <c r="AA36" s="286">
        <v>1</v>
      </c>
      <c r="AB36" s="286">
        <v>1</v>
      </c>
      <c r="AC36" s="286">
        <v>1</v>
      </c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368">
        <v>1</v>
      </c>
      <c r="BC36" s="368">
        <f t="shared" si="0"/>
        <v>0</v>
      </c>
      <c r="BD36" s="286">
        <v>0</v>
      </c>
      <c r="BE36" s="286">
        <v>0</v>
      </c>
      <c r="BF36" s="286">
        <v>0</v>
      </c>
      <c r="BG36" s="286">
        <v>0</v>
      </c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  <c r="CA36" s="286">
        <v>1</v>
      </c>
      <c r="CB36" s="286">
        <v>1</v>
      </c>
      <c r="CC36" s="308"/>
      <c r="CD36" s="308"/>
    </row>
    <row r="37" spans="1:82" ht="16.149999999999999" customHeight="1" x14ac:dyDescent="0.2">
      <c r="A37" s="316"/>
      <c r="B37" s="317"/>
      <c r="C37" s="450" t="s">
        <v>534</v>
      </c>
      <c r="D37" s="451"/>
      <c r="E37" s="339">
        <v>16.5</v>
      </c>
      <c r="F37" s="343"/>
      <c r="G37" s="344"/>
      <c r="H37" s="321"/>
      <c r="I37" s="322"/>
      <c r="J37" s="321"/>
      <c r="K37" s="322"/>
      <c r="L37" s="281"/>
      <c r="M37" s="318" t="s">
        <v>534</v>
      </c>
      <c r="N37" s="281"/>
      <c r="O37" s="318"/>
      <c r="P37" s="281"/>
      <c r="Q37" s="308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365"/>
      <c r="BC37" s="368">
        <f t="shared" si="0"/>
        <v>0</v>
      </c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</row>
    <row r="38" spans="1:82" ht="16.149999999999999" customHeight="1" x14ac:dyDescent="0.2">
      <c r="A38" s="309">
        <v>16</v>
      </c>
      <c r="B38" s="310" t="s">
        <v>535</v>
      </c>
      <c r="C38" s="311" t="s">
        <v>536</v>
      </c>
      <c r="D38" s="312" t="s">
        <v>117</v>
      </c>
      <c r="E38" s="340">
        <v>32</v>
      </c>
      <c r="F38" s="341"/>
      <c r="G38" s="344">
        <f t="shared" si="1"/>
        <v>0</v>
      </c>
      <c r="H38" s="315">
        <v>0</v>
      </c>
      <c r="I38" s="315">
        <v>0</v>
      </c>
      <c r="J38" s="315">
        <v>0</v>
      </c>
      <c r="K38" s="315">
        <v>0</v>
      </c>
      <c r="L38" s="281"/>
      <c r="M38" s="281"/>
      <c r="N38" s="281"/>
      <c r="O38" s="281"/>
      <c r="P38" s="281"/>
      <c r="Q38" s="308">
        <v>2</v>
      </c>
      <c r="R38" s="281"/>
      <c r="S38" s="281"/>
      <c r="T38" s="281"/>
      <c r="U38" s="281"/>
      <c r="V38" s="281"/>
      <c r="W38" s="281"/>
      <c r="X38" s="281"/>
      <c r="Y38" s="281"/>
      <c r="Z38" s="281"/>
      <c r="AA38" s="286">
        <v>1</v>
      </c>
      <c r="AB38" s="286">
        <v>1</v>
      </c>
      <c r="AC38" s="286">
        <v>1</v>
      </c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368">
        <v>1</v>
      </c>
      <c r="BC38" s="368">
        <f t="shared" si="0"/>
        <v>0</v>
      </c>
      <c r="BD38" s="286">
        <v>0</v>
      </c>
      <c r="BE38" s="286">
        <v>0</v>
      </c>
      <c r="BF38" s="286">
        <v>0</v>
      </c>
      <c r="BG38" s="286">
        <v>0</v>
      </c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281"/>
      <c r="BT38" s="281"/>
      <c r="BU38" s="281"/>
      <c r="BV38" s="281"/>
      <c r="BW38" s="281"/>
      <c r="BX38" s="281"/>
      <c r="BY38" s="281"/>
      <c r="BZ38" s="281"/>
      <c r="CA38" s="286">
        <v>1</v>
      </c>
      <c r="CB38" s="286">
        <v>1</v>
      </c>
      <c r="CC38" s="308"/>
      <c r="CD38" s="308"/>
    </row>
    <row r="39" spans="1:82" ht="16.149999999999999" customHeight="1" x14ac:dyDescent="0.2">
      <c r="A39" s="316"/>
      <c r="B39" s="317"/>
      <c r="C39" s="450" t="s">
        <v>537</v>
      </c>
      <c r="D39" s="451"/>
      <c r="E39" s="339">
        <v>32</v>
      </c>
      <c r="F39" s="343"/>
      <c r="G39" s="344"/>
      <c r="H39" s="321"/>
      <c r="I39" s="322"/>
      <c r="J39" s="321"/>
      <c r="K39" s="322"/>
      <c r="L39" s="281"/>
      <c r="M39" s="318" t="s">
        <v>537</v>
      </c>
      <c r="N39" s="281"/>
      <c r="O39" s="318"/>
      <c r="P39" s="281"/>
      <c r="Q39" s="308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365"/>
      <c r="BC39" s="368">
        <f t="shared" si="0"/>
        <v>0</v>
      </c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</row>
    <row r="40" spans="1:82" ht="16.149999999999999" customHeight="1" x14ac:dyDescent="0.2">
      <c r="A40" s="309">
        <v>17</v>
      </c>
      <c r="B40" s="310" t="s">
        <v>538</v>
      </c>
      <c r="C40" s="311" t="s">
        <v>539</v>
      </c>
      <c r="D40" s="312" t="s">
        <v>117</v>
      </c>
      <c r="E40" s="340">
        <v>16.5</v>
      </c>
      <c r="F40" s="341"/>
      <c r="G40" s="344">
        <f t="shared" si="1"/>
        <v>0</v>
      </c>
      <c r="H40" s="315">
        <v>0</v>
      </c>
      <c r="I40" s="315">
        <v>0</v>
      </c>
      <c r="J40" s="315">
        <v>0</v>
      </c>
      <c r="K40" s="315">
        <v>0</v>
      </c>
      <c r="L40" s="281"/>
      <c r="M40" s="281"/>
      <c r="N40" s="281"/>
      <c r="O40" s="281"/>
      <c r="P40" s="281"/>
      <c r="Q40" s="308">
        <v>2</v>
      </c>
      <c r="R40" s="281"/>
      <c r="S40" s="281"/>
      <c r="T40" s="281"/>
      <c r="U40" s="281"/>
      <c r="V40" s="281"/>
      <c r="W40" s="281"/>
      <c r="X40" s="281"/>
      <c r="Y40" s="281"/>
      <c r="Z40" s="281"/>
      <c r="AA40" s="286">
        <v>1</v>
      </c>
      <c r="AB40" s="286">
        <v>1</v>
      </c>
      <c r="AC40" s="286">
        <v>1</v>
      </c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368">
        <v>1</v>
      </c>
      <c r="BC40" s="368">
        <f t="shared" si="0"/>
        <v>0</v>
      </c>
      <c r="BD40" s="286">
        <v>0</v>
      </c>
      <c r="BE40" s="286">
        <v>0</v>
      </c>
      <c r="BF40" s="286">
        <v>0</v>
      </c>
      <c r="BG40" s="286">
        <v>0</v>
      </c>
      <c r="BH40" s="281"/>
      <c r="BI40" s="281"/>
      <c r="BJ40" s="281"/>
      <c r="BK40" s="281"/>
      <c r="BL40" s="281"/>
      <c r="BM40" s="281"/>
      <c r="BN40" s="281"/>
      <c r="BO40" s="281"/>
      <c r="BP40" s="281"/>
      <c r="BQ40" s="281"/>
      <c r="BR40" s="281"/>
      <c r="BS40" s="281"/>
      <c r="BT40" s="281"/>
      <c r="BU40" s="281"/>
      <c r="BV40" s="281"/>
      <c r="BW40" s="281"/>
      <c r="BX40" s="281"/>
      <c r="BY40" s="281"/>
      <c r="BZ40" s="281"/>
      <c r="CA40" s="286">
        <v>1</v>
      </c>
      <c r="CB40" s="286">
        <v>1</v>
      </c>
      <c r="CC40" s="308"/>
      <c r="CD40" s="308"/>
    </row>
    <row r="41" spans="1:82" ht="16.149999999999999" customHeight="1" x14ac:dyDescent="0.2">
      <c r="A41" s="309">
        <v>18</v>
      </c>
      <c r="B41" s="310" t="s">
        <v>540</v>
      </c>
      <c r="C41" s="311" t="s">
        <v>541</v>
      </c>
      <c r="D41" s="312" t="s">
        <v>117</v>
      </c>
      <c r="E41" s="340">
        <v>16.5</v>
      </c>
      <c r="F41" s="341"/>
      <c r="G41" s="344">
        <f t="shared" si="1"/>
        <v>0</v>
      </c>
      <c r="H41" s="315">
        <v>0</v>
      </c>
      <c r="I41" s="315">
        <v>0</v>
      </c>
      <c r="J41" s="315">
        <v>0</v>
      </c>
      <c r="K41" s="315">
        <v>0</v>
      </c>
      <c r="L41" s="281"/>
      <c r="M41" s="281"/>
      <c r="N41" s="281"/>
      <c r="O41" s="281"/>
      <c r="P41" s="281"/>
      <c r="Q41" s="308">
        <v>2</v>
      </c>
      <c r="R41" s="281"/>
      <c r="S41" s="281"/>
      <c r="T41" s="281"/>
      <c r="U41" s="281"/>
      <c r="V41" s="281"/>
      <c r="W41" s="281"/>
      <c r="X41" s="281"/>
      <c r="Y41" s="281"/>
      <c r="Z41" s="281"/>
      <c r="AA41" s="286">
        <v>1</v>
      </c>
      <c r="AB41" s="286">
        <v>1</v>
      </c>
      <c r="AC41" s="286">
        <v>1</v>
      </c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  <c r="AY41" s="281"/>
      <c r="AZ41" s="281"/>
      <c r="BA41" s="281"/>
      <c r="BB41" s="368">
        <v>1</v>
      </c>
      <c r="BC41" s="368">
        <f t="shared" si="0"/>
        <v>0</v>
      </c>
      <c r="BD41" s="286">
        <v>0</v>
      </c>
      <c r="BE41" s="286">
        <v>0</v>
      </c>
      <c r="BF41" s="286">
        <v>0</v>
      </c>
      <c r="BG41" s="286">
        <v>0</v>
      </c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  <c r="BR41" s="281"/>
      <c r="BS41" s="281"/>
      <c r="BT41" s="281"/>
      <c r="BU41" s="281"/>
      <c r="BV41" s="281"/>
      <c r="BW41" s="281"/>
      <c r="BX41" s="281"/>
      <c r="BY41" s="281"/>
      <c r="BZ41" s="281"/>
      <c r="CA41" s="286">
        <v>1</v>
      </c>
      <c r="CB41" s="286">
        <v>1</v>
      </c>
      <c r="CC41" s="308"/>
      <c r="CD41" s="308"/>
    </row>
    <row r="42" spans="1:82" ht="16.149999999999999" customHeight="1" x14ac:dyDescent="0.2">
      <c r="A42" s="309">
        <v>19</v>
      </c>
      <c r="B42" s="310" t="s">
        <v>542</v>
      </c>
      <c r="C42" s="311" t="s">
        <v>543</v>
      </c>
      <c r="D42" s="312" t="s">
        <v>117</v>
      </c>
      <c r="E42" s="340">
        <v>16.5</v>
      </c>
      <c r="F42" s="341"/>
      <c r="G42" s="344">
        <f t="shared" si="1"/>
        <v>0</v>
      </c>
      <c r="H42" s="315">
        <v>0</v>
      </c>
      <c r="I42" s="315">
        <v>0</v>
      </c>
      <c r="J42" s="315">
        <v>0</v>
      </c>
      <c r="K42" s="315">
        <v>0</v>
      </c>
      <c r="L42" s="281"/>
      <c r="M42" s="281"/>
      <c r="N42" s="281"/>
      <c r="O42" s="281"/>
      <c r="P42" s="281"/>
      <c r="Q42" s="308">
        <v>2</v>
      </c>
      <c r="R42" s="281"/>
      <c r="S42" s="281"/>
      <c r="T42" s="281"/>
      <c r="U42" s="281"/>
      <c r="V42" s="281"/>
      <c r="W42" s="281"/>
      <c r="X42" s="281"/>
      <c r="Y42" s="281"/>
      <c r="Z42" s="281"/>
      <c r="AA42" s="286">
        <v>1</v>
      </c>
      <c r="AB42" s="286">
        <v>1</v>
      </c>
      <c r="AC42" s="286">
        <v>1</v>
      </c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368">
        <v>1</v>
      </c>
      <c r="BC42" s="368">
        <f t="shared" si="0"/>
        <v>0</v>
      </c>
      <c r="BD42" s="286">
        <v>0</v>
      </c>
      <c r="BE42" s="286">
        <v>0</v>
      </c>
      <c r="BF42" s="286">
        <v>0</v>
      </c>
      <c r="BG42" s="286">
        <v>0</v>
      </c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1"/>
      <c r="BU42" s="281"/>
      <c r="BV42" s="281"/>
      <c r="BW42" s="281"/>
      <c r="BX42" s="281"/>
      <c r="BY42" s="281"/>
      <c r="BZ42" s="281"/>
      <c r="CA42" s="286">
        <v>1</v>
      </c>
      <c r="CB42" s="286">
        <v>1</v>
      </c>
      <c r="CC42" s="308"/>
      <c r="CD42" s="308"/>
    </row>
    <row r="43" spans="1:82" ht="16.149999999999999" customHeight="1" x14ac:dyDescent="0.2">
      <c r="A43" s="309">
        <v>20</v>
      </c>
      <c r="B43" s="310" t="s">
        <v>544</v>
      </c>
      <c r="C43" s="311" t="s">
        <v>545</v>
      </c>
      <c r="D43" s="312" t="s">
        <v>400</v>
      </c>
      <c r="E43" s="340">
        <v>8.9999999999999998E-4</v>
      </c>
      <c r="F43" s="341"/>
      <c r="G43" s="344">
        <f t="shared" si="1"/>
        <v>0</v>
      </c>
      <c r="H43" s="315">
        <v>0</v>
      </c>
      <c r="I43" s="315">
        <v>0</v>
      </c>
      <c r="J43" s="315">
        <v>0</v>
      </c>
      <c r="K43" s="315">
        <v>0</v>
      </c>
      <c r="L43" s="281"/>
      <c r="M43" s="281"/>
      <c r="N43" s="281"/>
      <c r="O43" s="281"/>
      <c r="P43" s="281"/>
      <c r="Q43" s="308">
        <v>2</v>
      </c>
      <c r="R43" s="281"/>
      <c r="S43" s="281"/>
      <c r="T43" s="281"/>
      <c r="U43" s="281"/>
      <c r="V43" s="281"/>
      <c r="W43" s="281"/>
      <c r="X43" s="281"/>
      <c r="Y43" s="281"/>
      <c r="Z43" s="281"/>
      <c r="AA43" s="286">
        <v>1</v>
      </c>
      <c r="AB43" s="286">
        <v>1</v>
      </c>
      <c r="AC43" s="286">
        <v>1</v>
      </c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  <c r="AY43" s="281"/>
      <c r="AZ43" s="281"/>
      <c r="BA43" s="281"/>
      <c r="BB43" s="368">
        <v>1</v>
      </c>
      <c r="BC43" s="368">
        <f t="shared" si="0"/>
        <v>0</v>
      </c>
      <c r="BD43" s="286">
        <v>0</v>
      </c>
      <c r="BE43" s="286">
        <v>0</v>
      </c>
      <c r="BF43" s="286">
        <v>0</v>
      </c>
      <c r="BG43" s="286">
        <v>0</v>
      </c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  <c r="BT43" s="281"/>
      <c r="BU43" s="281"/>
      <c r="BV43" s="281"/>
      <c r="BW43" s="281"/>
      <c r="BX43" s="281"/>
      <c r="BY43" s="281"/>
      <c r="BZ43" s="281"/>
      <c r="CA43" s="286">
        <v>1</v>
      </c>
      <c r="CB43" s="286">
        <v>1</v>
      </c>
      <c r="CC43" s="308"/>
      <c r="CD43" s="308"/>
    </row>
    <row r="44" spans="1:82" ht="16.149999999999999" customHeight="1" x14ac:dyDescent="0.2">
      <c r="A44" s="316"/>
      <c r="B44" s="317"/>
      <c r="C44" s="450" t="s">
        <v>546</v>
      </c>
      <c r="D44" s="451"/>
      <c r="E44" s="339">
        <v>8.9999999999999998E-4</v>
      </c>
      <c r="F44" s="343"/>
      <c r="G44" s="344"/>
      <c r="H44" s="321"/>
      <c r="I44" s="322"/>
      <c r="J44" s="321"/>
      <c r="K44" s="322"/>
      <c r="L44" s="281"/>
      <c r="M44" s="318" t="s">
        <v>546</v>
      </c>
      <c r="N44" s="281"/>
      <c r="O44" s="318"/>
      <c r="P44" s="281"/>
      <c r="Q44" s="308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  <c r="AY44" s="281"/>
      <c r="AZ44" s="281"/>
      <c r="BA44" s="281"/>
      <c r="BB44" s="365"/>
      <c r="BC44" s="368">
        <f t="shared" si="0"/>
        <v>0</v>
      </c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1"/>
      <c r="BT44" s="281"/>
      <c r="BU44" s="281"/>
      <c r="BV44" s="281"/>
      <c r="BW44" s="281"/>
      <c r="BX44" s="281"/>
      <c r="BY44" s="281"/>
      <c r="BZ44" s="281"/>
      <c r="CA44" s="281"/>
      <c r="CB44" s="281"/>
      <c r="CC44" s="281"/>
      <c r="CD44" s="281"/>
    </row>
    <row r="45" spans="1:82" ht="16.149999999999999" customHeight="1" x14ac:dyDescent="0.2">
      <c r="A45" s="309">
        <v>21</v>
      </c>
      <c r="B45" s="310" t="s">
        <v>547</v>
      </c>
      <c r="C45" s="311" t="s">
        <v>548</v>
      </c>
      <c r="D45" s="312" t="s">
        <v>117</v>
      </c>
      <c r="E45" s="340">
        <v>16.5</v>
      </c>
      <c r="F45" s="341"/>
      <c r="G45" s="344">
        <f t="shared" si="1"/>
        <v>0</v>
      </c>
      <c r="H45" s="315">
        <v>0</v>
      </c>
      <c r="I45" s="315">
        <v>0</v>
      </c>
      <c r="J45" s="315">
        <v>0</v>
      </c>
      <c r="K45" s="315">
        <v>0</v>
      </c>
      <c r="L45" s="281"/>
      <c r="M45" s="281"/>
      <c r="N45" s="281"/>
      <c r="O45" s="281"/>
      <c r="P45" s="281"/>
      <c r="Q45" s="308">
        <v>2</v>
      </c>
      <c r="R45" s="281"/>
      <c r="S45" s="281"/>
      <c r="T45" s="281"/>
      <c r="U45" s="281"/>
      <c r="V45" s="281"/>
      <c r="W45" s="281"/>
      <c r="X45" s="281"/>
      <c r="Y45" s="281"/>
      <c r="Z45" s="281"/>
      <c r="AA45" s="286">
        <v>1</v>
      </c>
      <c r="AB45" s="286">
        <v>1</v>
      </c>
      <c r="AC45" s="286">
        <v>1</v>
      </c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368">
        <v>1</v>
      </c>
      <c r="BC45" s="368">
        <f t="shared" si="0"/>
        <v>0</v>
      </c>
      <c r="BD45" s="286">
        <v>0</v>
      </c>
      <c r="BE45" s="286">
        <v>0</v>
      </c>
      <c r="BF45" s="286">
        <v>0</v>
      </c>
      <c r="BG45" s="286">
        <v>0</v>
      </c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6">
        <v>1</v>
      </c>
      <c r="CB45" s="286">
        <v>1</v>
      </c>
      <c r="CC45" s="308"/>
      <c r="CD45" s="308"/>
    </row>
    <row r="46" spans="1:82" ht="16.149999999999999" customHeight="1" x14ac:dyDescent="0.2">
      <c r="A46" s="309">
        <v>22</v>
      </c>
      <c r="B46" s="310" t="s">
        <v>111</v>
      </c>
      <c r="C46" s="311" t="s">
        <v>549</v>
      </c>
      <c r="D46" s="312" t="s">
        <v>92</v>
      </c>
      <c r="E46" s="313">
        <v>14.6722</v>
      </c>
      <c r="F46" s="341"/>
      <c r="G46" s="344">
        <f t="shared" si="1"/>
        <v>0</v>
      </c>
      <c r="H46" s="315">
        <v>0</v>
      </c>
      <c r="I46" s="315">
        <v>0</v>
      </c>
      <c r="J46" s="315">
        <v>0</v>
      </c>
      <c r="K46" s="315">
        <v>0</v>
      </c>
      <c r="L46" s="281"/>
      <c r="M46" s="281"/>
      <c r="N46" s="281"/>
      <c r="O46" s="281"/>
      <c r="P46" s="281"/>
      <c r="Q46" s="308">
        <v>2</v>
      </c>
      <c r="R46" s="281"/>
      <c r="S46" s="281"/>
      <c r="T46" s="281"/>
      <c r="U46" s="281"/>
      <c r="V46" s="281"/>
      <c r="W46" s="281"/>
      <c r="X46" s="281"/>
      <c r="Y46" s="281"/>
      <c r="Z46" s="281"/>
      <c r="AA46" s="286">
        <v>1</v>
      </c>
      <c r="AB46" s="286">
        <v>1</v>
      </c>
      <c r="AC46" s="286">
        <v>1</v>
      </c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368">
        <v>1</v>
      </c>
      <c r="BC46" s="368">
        <f t="shared" si="0"/>
        <v>0</v>
      </c>
      <c r="BD46" s="286">
        <v>0</v>
      </c>
      <c r="BE46" s="286">
        <v>0</v>
      </c>
      <c r="BF46" s="286">
        <v>0</v>
      </c>
      <c r="BG46" s="286">
        <v>0</v>
      </c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6">
        <v>1</v>
      </c>
      <c r="CB46" s="286">
        <v>1</v>
      </c>
      <c r="CC46" s="308"/>
      <c r="CD46" s="308"/>
    </row>
    <row r="47" spans="1:82" ht="16.149999999999999" customHeight="1" x14ac:dyDescent="0.2">
      <c r="A47" s="309">
        <v>23</v>
      </c>
      <c r="B47" s="310" t="s">
        <v>550</v>
      </c>
      <c r="C47" s="311" t="s">
        <v>551</v>
      </c>
      <c r="D47" s="312" t="s">
        <v>552</v>
      </c>
      <c r="E47" s="313">
        <v>1</v>
      </c>
      <c r="F47" s="341"/>
      <c r="G47" s="344">
        <f t="shared" si="1"/>
        <v>0</v>
      </c>
      <c r="H47" s="315">
        <v>0</v>
      </c>
      <c r="I47" s="315">
        <v>0</v>
      </c>
      <c r="J47" s="315">
        <v>0</v>
      </c>
      <c r="K47" s="315">
        <v>0</v>
      </c>
      <c r="L47" s="281"/>
      <c r="M47" s="281"/>
      <c r="N47" s="281"/>
      <c r="O47" s="281"/>
      <c r="P47" s="281"/>
      <c r="Q47" s="308">
        <v>2</v>
      </c>
      <c r="R47" s="281"/>
      <c r="S47" s="281"/>
      <c r="T47" s="281"/>
      <c r="U47" s="281"/>
      <c r="V47" s="281"/>
      <c r="W47" s="281"/>
      <c r="X47" s="281"/>
      <c r="Y47" s="281"/>
      <c r="Z47" s="281"/>
      <c r="AA47" s="286">
        <v>12</v>
      </c>
      <c r="AB47" s="286">
        <v>0</v>
      </c>
      <c r="AC47" s="286">
        <v>25</v>
      </c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368">
        <v>1</v>
      </c>
      <c r="BC47" s="368">
        <f t="shared" si="0"/>
        <v>0</v>
      </c>
      <c r="BD47" s="286">
        <v>0</v>
      </c>
      <c r="BE47" s="286">
        <v>0</v>
      </c>
      <c r="BF47" s="286">
        <v>0</v>
      </c>
      <c r="BG47" s="286">
        <v>0</v>
      </c>
      <c r="BH47" s="281"/>
      <c r="BI47" s="281"/>
      <c r="BJ47" s="281"/>
      <c r="BK47" s="281"/>
      <c r="BL47" s="281"/>
      <c r="BM47" s="281"/>
      <c r="BN47" s="281"/>
      <c r="BO47" s="281"/>
      <c r="BP47" s="281"/>
      <c r="BQ47" s="281"/>
      <c r="BR47" s="281"/>
      <c r="BS47" s="281"/>
      <c r="BT47" s="281"/>
      <c r="BU47" s="281"/>
      <c r="BV47" s="281"/>
      <c r="BW47" s="281"/>
      <c r="BX47" s="281"/>
      <c r="BY47" s="281"/>
      <c r="BZ47" s="281"/>
      <c r="CA47" s="286">
        <v>12</v>
      </c>
      <c r="CB47" s="286">
        <v>0</v>
      </c>
      <c r="CC47" s="308"/>
      <c r="CD47" s="308"/>
    </row>
    <row r="48" spans="1:82" ht="16.149999999999999" customHeight="1" x14ac:dyDescent="0.2">
      <c r="A48" s="316"/>
      <c r="B48" s="317"/>
      <c r="C48" s="450" t="s">
        <v>553</v>
      </c>
      <c r="D48" s="451"/>
      <c r="E48" s="319">
        <v>1</v>
      </c>
      <c r="F48" s="343"/>
      <c r="G48" s="344"/>
      <c r="H48" s="321"/>
      <c r="I48" s="322"/>
      <c r="J48" s="321"/>
      <c r="K48" s="322"/>
      <c r="L48" s="281"/>
      <c r="M48" s="318" t="s">
        <v>553</v>
      </c>
      <c r="N48" s="281"/>
      <c r="O48" s="318"/>
      <c r="P48" s="281"/>
      <c r="Q48" s="308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365"/>
      <c r="BC48" s="368">
        <f t="shared" si="0"/>
        <v>0</v>
      </c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</row>
    <row r="49" spans="1:82" ht="16.149999999999999" customHeight="1" x14ac:dyDescent="0.2">
      <c r="A49" s="309">
        <v>24</v>
      </c>
      <c r="B49" s="310" t="s">
        <v>554</v>
      </c>
      <c r="C49" s="311" t="s">
        <v>555</v>
      </c>
      <c r="D49" s="312" t="s">
        <v>556</v>
      </c>
      <c r="E49" s="313">
        <v>0.51980000000000004</v>
      </c>
      <c r="F49" s="341"/>
      <c r="G49" s="344">
        <f t="shared" si="1"/>
        <v>0</v>
      </c>
      <c r="H49" s="315">
        <v>1E-3</v>
      </c>
      <c r="I49" s="315">
        <v>5.1980000000000006E-4</v>
      </c>
      <c r="J49" s="315">
        <v>0</v>
      </c>
      <c r="K49" s="315">
        <v>0</v>
      </c>
      <c r="L49" s="281"/>
      <c r="M49" s="281"/>
      <c r="N49" s="281"/>
      <c r="O49" s="281"/>
      <c r="P49" s="281"/>
      <c r="Q49" s="308">
        <v>2</v>
      </c>
      <c r="R49" s="281"/>
      <c r="S49" s="281"/>
      <c r="T49" s="281"/>
      <c r="U49" s="281"/>
      <c r="V49" s="281"/>
      <c r="W49" s="281"/>
      <c r="X49" s="281"/>
      <c r="Y49" s="281"/>
      <c r="Z49" s="281"/>
      <c r="AA49" s="286">
        <v>3</v>
      </c>
      <c r="AB49" s="286">
        <v>1</v>
      </c>
      <c r="AC49" s="286">
        <v>572400</v>
      </c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368">
        <v>1</v>
      </c>
      <c r="BC49" s="368">
        <f t="shared" si="0"/>
        <v>0</v>
      </c>
      <c r="BD49" s="286">
        <v>0</v>
      </c>
      <c r="BE49" s="286">
        <v>0</v>
      </c>
      <c r="BF49" s="286">
        <v>0</v>
      </c>
      <c r="BG49" s="286">
        <v>0</v>
      </c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  <c r="BT49" s="281"/>
      <c r="BU49" s="281"/>
      <c r="BV49" s="281"/>
      <c r="BW49" s="281"/>
      <c r="BX49" s="281"/>
      <c r="BY49" s="281"/>
      <c r="BZ49" s="281"/>
      <c r="CA49" s="286">
        <v>3</v>
      </c>
      <c r="CB49" s="286">
        <v>1</v>
      </c>
      <c r="CC49" s="308"/>
      <c r="CD49" s="308"/>
    </row>
    <row r="50" spans="1:82" ht="16.149999999999999" customHeight="1" x14ac:dyDescent="0.2">
      <c r="A50" s="316"/>
      <c r="B50" s="317"/>
      <c r="C50" s="450" t="s">
        <v>557</v>
      </c>
      <c r="D50" s="451"/>
      <c r="E50" s="319">
        <v>0.51980000000000004</v>
      </c>
      <c r="F50" s="343"/>
      <c r="G50" s="344"/>
      <c r="H50" s="321"/>
      <c r="I50" s="322"/>
      <c r="J50" s="321"/>
      <c r="K50" s="322"/>
      <c r="L50" s="281"/>
      <c r="M50" s="318" t="s">
        <v>557</v>
      </c>
      <c r="N50" s="281"/>
      <c r="O50" s="318"/>
      <c r="P50" s="281"/>
      <c r="Q50" s="308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365"/>
      <c r="BC50" s="368">
        <f t="shared" si="0"/>
        <v>0</v>
      </c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</row>
    <row r="51" spans="1:82" ht="16.149999999999999" customHeight="1" x14ac:dyDescent="0.2">
      <c r="A51" s="309">
        <v>25</v>
      </c>
      <c r="B51" s="310" t="s">
        <v>558</v>
      </c>
      <c r="C51" s="311" t="s">
        <v>559</v>
      </c>
      <c r="D51" s="312" t="s">
        <v>560</v>
      </c>
      <c r="E51" s="313">
        <v>8.9999999999999998E-4</v>
      </c>
      <c r="F51" s="341"/>
      <c r="G51" s="344">
        <f t="shared" si="1"/>
        <v>0</v>
      </c>
      <c r="H51" s="315">
        <v>1</v>
      </c>
      <c r="I51" s="315">
        <v>8.9999999999999998E-4</v>
      </c>
      <c r="J51" s="315">
        <v>0</v>
      </c>
      <c r="K51" s="315">
        <v>0</v>
      </c>
      <c r="L51" s="281"/>
      <c r="M51" s="281"/>
      <c r="N51" s="281"/>
      <c r="O51" s="281"/>
      <c r="P51" s="281"/>
      <c r="Q51" s="308">
        <v>2</v>
      </c>
      <c r="R51" s="281"/>
      <c r="S51" s="281"/>
      <c r="T51" s="281"/>
      <c r="U51" s="281"/>
      <c r="V51" s="281"/>
      <c r="W51" s="281"/>
      <c r="X51" s="281"/>
      <c r="Y51" s="281"/>
      <c r="Z51" s="281"/>
      <c r="AA51" s="286">
        <v>3</v>
      </c>
      <c r="AB51" s="286">
        <v>1</v>
      </c>
      <c r="AC51" s="286">
        <v>25191155</v>
      </c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368">
        <v>1</v>
      </c>
      <c r="BC51" s="368">
        <f t="shared" si="0"/>
        <v>0</v>
      </c>
      <c r="BD51" s="286">
        <v>0</v>
      </c>
      <c r="BE51" s="286">
        <v>0</v>
      </c>
      <c r="BF51" s="286">
        <v>0</v>
      </c>
      <c r="BG51" s="286">
        <v>0</v>
      </c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1"/>
      <c r="BY51" s="281"/>
      <c r="BZ51" s="281"/>
      <c r="CA51" s="286">
        <v>3</v>
      </c>
      <c r="CB51" s="286">
        <v>1</v>
      </c>
      <c r="CC51" s="308"/>
      <c r="CD51" s="308"/>
    </row>
    <row r="52" spans="1:82" ht="16.149999999999999" customHeight="1" x14ac:dyDescent="0.2">
      <c r="A52" s="323"/>
      <c r="B52" s="324" t="s">
        <v>561</v>
      </c>
      <c r="C52" s="325" t="s">
        <v>562</v>
      </c>
      <c r="D52" s="326"/>
      <c r="E52" s="327"/>
      <c r="F52" s="328"/>
      <c r="G52" s="329">
        <f>SUM(G7:G51)</f>
        <v>0</v>
      </c>
      <c r="H52" s="330"/>
      <c r="I52" s="331">
        <v>1.4198000000000001E-3</v>
      </c>
      <c r="J52" s="330"/>
      <c r="K52" s="331">
        <v>0</v>
      </c>
      <c r="L52" s="281"/>
      <c r="M52" s="281"/>
      <c r="N52" s="281"/>
      <c r="O52" s="281"/>
      <c r="P52" s="281"/>
      <c r="Q52" s="308">
        <v>4</v>
      </c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365"/>
      <c r="BC52" s="368">
        <f>SUM(BC8:BC51)</f>
        <v>0</v>
      </c>
      <c r="BD52" s="332">
        <v>0</v>
      </c>
      <c r="BE52" s="332">
        <v>0</v>
      </c>
      <c r="BF52" s="332">
        <v>0</v>
      </c>
      <c r="BG52" s="332">
        <v>0</v>
      </c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</row>
    <row r="53" spans="1:82" ht="16.149999999999999" customHeight="1" x14ac:dyDescent="0.2">
      <c r="A53" s="300" t="s">
        <v>85</v>
      </c>
      <c r="B53" s="301" t="s">
        <v>462</v>
      </c>
      <c r="C53" s="302" t="s">
        <v>463</v>
      </c>
      <c r="D53" s="303"/>
      <c r="E53" s="304"/>
      <c r="F53" s="304"/>
      <c r="G53" s="305"/>
      <c r="H53" s="306"/>
      <c r="I53" s="307"/>
      <c r="J53" s="306"/>
      <c r="K53" s="307"/>
      <c r="L53" s="281"/>
      <c r="M53" s="281"/>
      <c r="N53" s="281"/>
      <c r="O53" s="281"/>
      <c r="P53" s="281"/>
      <c r="Q53" s="308">
        <v>1</v>
      </c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365"/>
      <c r="BC53" s="368">
        <f t="shared" si="0"/>
        <v>0</v>
      </c>
      <c r="BD53" s="281"/>
      <c r="BE53" s="281"/>
      <c r="BF53" s="281"/>
      <c r="BG53" s="281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</row>
    <row r="54" spans="1:82" ht="16.149999999999999" customHeight="1" x14ac:dyDescent="0.2">
      <c r="A54" s="309">
        <v>26</v>
      </c>
      <c r="B54" s="310" t="s">
        <v>563</v>
      </c>
      <c r="C54" s="311" t="s">
        <v>564</v>
      </c>
      <c r="D54" s="312" t="s">
        <v>92</v>
      </c>
      <c r="E54" s="313">
        <v>1.2</v>
      </c>
      <c r="F54" s="345"/>
      <c r="G54" s="314">
        <f>E54*F54</f>
        <v>0</v>
      </c>
      <c r="H54" s="315">
        <v>1.9205000000000001</v>
      </c>
      <c r="I54" s="315">
        <v>2.3046000000000002</v>
      </c>
      <c r="J54" s="315">
        <v>0</v>
      </c>
      <c r="K54" s="315">
        <v>0</v>
      </c>
      <c r="L54" s="281"/>
      <c r="M54" s="281"/>
      <c r="N54" s="281"/>
      <c r="O54" s="281"/>
      <c r="P54" s="281"/>
      <c r="Q54" s="308">
        <v>2</v>
      </c>
      <c r="R54" s="281"/>
      <c r="S54" s="281"/>
      <c r="T54" s="281"/>
      <c r="U54" s="281"/>
      <c r="V54" s="281"/>
      <c r="W54" s="281"/>
      <c r="X54" s="281"/>
      <c r="Y54" s="281"/>
      <c r="Z54" s="281"/>
      <c r="AA54" s="286">
        <v>1</v>
      </c>
      <c r="AB54" s="286">
        <v>1</v>
      </c>
      <c r="AC54" s="286">
        <v>1</v>
      </c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368">
        <v>1</v>
      </c>
      <c r="BC54" s="368">
        <f t="shared" si="0"/>
        <v>0</v>
      </c>
      <c r="BD54" s="286">
        <v>0</v>
      </c>
      <c r="BE54" s="286">
        <v>0</v>
      </c>
      <c r="BF54" s="286">
        <v>0</v>
      </c>
      <c r="BG54" s="286">
        <v>0</v>
      </c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  <c r="BT54" s="281"/>
      <c r="BU54" s="281"/>
      <c r="BV54" s="281"/>
      <c r="BW54" s="281"/>
      <c r="BX54" s="281"/>
      <c r="BY54" s="281"/>
      <c r="BZ54" s="281"/>
      <c r="CA54" s="286">
        <v>1</v>
      </c>
      <c r="CB54" s="286">
        <v>1</v>
      </c>
      <c r="CC54" s="308"/>
      <c r="CD54" s="308"/>
    </row>
    <row r="55" spans="1:82" ht="16.149999999999999" customHeight="1" x14ac:dyDescent="0.2">
      <c r="A55" s="316"/>
      <c r="B55" s="317"/>
      <c r="C55" s="450" t="s">
        <v>565</v>
      </c>
      <c r="D55" s="451"/>
      <c r="E55" s="319">
        <v>1.2</v>
      </c>
      <c r="F55" s="347"/>
      <c r="G55" s="320"/>
      <c r="H55" s="321"/>
      <c r="I55" s="322"/>
      <c r="J55" s="321"/>
      <c r="K55" s="322"/>
      <c r="L55" s="281"/>
      <c r="M55" s="318" t="s">
        <v>565</v>
      </c>
      <c r="N55" s="281"/>
      <c r="O55" s="318"/>
      <c r="P55" s="281"/>
      <c r="Q55" s="308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365"/>
      <c r="BC55" s="368">
        <f t="shared" si="0"/>
        <v>0</v>
      </c>
      <c r="BD55" s="281"/>
      <c r="BE55" s="281"/>
      <c r="BF55" s="281"/>
      <c r="BG55" s="281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</row>
    <row r="56" spans="1:82" ht="16.149999999999999" customHeight="1" x14ac:dyDescent="0.2">
      <c r="A56" s="309">
        <v>27</v>
      </c>
      <c r="B56" s="310" t="s">
        <v>566</v>
      </c>
      <c r="C56" s="311" t="s">
        <v>567</v>
      </c>
      <c r="D56" s="312" t="s">
        <v>117</v>
      </c>
      <c r="E56" s="313">
        <v>10</v>
      </c>
      <c r="F56" s="345"/>
      <c r="G56" s="346">
        <f>E56*F56</f>
        <v>0</v>
      </c>
      <c r="H56" s="315">
        <v>3.5E-4</v>
      </c>
      <c r="I56" s="315">
        <v>3.5000000000000001E-3</v>
      </c>
      <c r="J56" s="315">
        <v>0</v>
      </c>
      <c r="K56" s="315">
        <v>0</v>
      </c>
      <c r="L56" s="281"/>
      <c r="M56" s="281"/>
      <c r="N56" s="281"/>
      <c r="O56" s="281"/>
      <c r="P56" s="281"/>
      <c r="Q56" s="308">
        <v>2</v>
      </c>
      <c r="R56" s="281"/>
      <c r="S56" s="281"/>
      <c r="T56" s="281"/>
      <c r="U56" s="281"/>
      <c r="V56" s="281"/>
      <c r="W56" s="281"/>
      <c r="X56" s="281"/>
      <c r="Y56" s="281"/>
      <c r="Z56" s="281"/>
      <c r="AA56" s="286">
        <v>1</v>
      </c>
      <c r="AB56" s="286">
        <v>1</v>
      </c>
      <c r="AC56" s="286">
        <v>1</v>
      </c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368">
        <v>1</v>
      </c>
      <c r="BC56" s="368">
        <f t="shared" si="0"/>
        <v>0</v>
      </c>
      <c r="BD56" s="286">
        <v>0</v>
      </c>
      <c r="BE56" s="286">
        <v>0</v>
      </c>
      <c r="BF56" s="286">
        <v>0</v>
      </c>
      <c r="BG56" s="286">
        <v>0</v>
      </c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6">
        <v>1</v>
      </c>
      <c r="CB56" s="286">
        <v>1</v>
      </c>
      <c r="CC56" s="308"/>
      <c r="CD56" s="308"/>
    </row>
    <row r="57" spans="1:82" ht="16.149999999999999" customHeight="1" x14ac:dyDescent="0.2">
      <c r="A57" s="309">
        <v>28</v>
      </c>
      <c r="B57" s="310" t="s">
        <v>568</v>
      </c>
      <c r="C57" s="311" t="s">
        <v>569</v>
      </c>
      <c r="D57" s="312" t="s">
        <v>134</v>
      </c>
      <c r="E57" s="313">
        <v>6</v>
      </c>
      <c r="F57" s="345"/>
      <c r="G57" s="346">
        <f t="shared" ref="G57" si="2">E57*F57</f>
        <v>0</v>
      </c>
      <c r="H57" s="315">
        <v>0.24385000000000001</v>
      </c>
      <c r="I57" s="315">
        <v>1.4631000000000001</v>
      </c>
      <c r="J57" s="315">
        <v>0</v>
      </c>
      <c r="K57" s="315">
        <v>0</v>
      </c>
      <c r="L57" s="281"/>
      <c r="M57" s="281"/>
      <c r="N57" s="281"/>
      <c r="O57" s="281"/>
      <c r="P57" s="281"/>
      <c r="Q57" s="308">
        <v>2</v>
      </c>
      <c r="R57" s="281"/>
      <c r="S57" s="281"/>
      <c r="T57" s="281"/>
      <c r="U57" s="281"/>
      <c r="V57" s="281"/>
      <c r="W57" s="281"/>
      <c r="X57" s="281"/>
      <c r="Y57" s="281"/>
      <c r="Z57" s="281"/>
      <c r="AA57" s="286">
        <v>1</v>
      </c>
      <c r="AB57" s="286">
        <v>1</v>
      </c>
      <c r="AC57" s="286">
        <v>1</v>
      </c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368">
        <v>1</v>
      </c>
      <c r="BC57" s="368">
        <f t="shared" si="0"/>
        <v>0</v>
      </c>
      <c r="BD57" s="286">
        <v>0</v>
      </c>
      <c r="BE57" s="286">
        <v>0</v>
      </c>
      <c r="BF57" s="286">
        <v>0</v>
      </c>
      <c r="BG57" s="286">
        <v>0</v>
      </c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6">
        <v>1</v>
      </c>
      <c r="CB57" s="286">
        <v>1</v>
      </c>
      <c r="CC57" s="308"/>
      <c r="CD57" s="308"/>
    </row>
    <row r="58" spans="1:82" ht="16.149999999999999" customHeight="1" x14ac:dyDescent="0.2">
      <c r="A58" s="309">
        <v>29</v>
      </c>
      <c r="B58" s="310" t="s">
        <v>570</v>
      </c>
      <c r="C58" s="311" t="s">
        <v>571</v>
      </c>
      <c r="D58" s="312" t="s">
        <v>117</v>
      </c>
      <c r="E58" s="313">
        <v>10</v>
      </c>
      <c r="F58" s="345"/>
      <c r="G58" s="346">
        <f>E58*F58</f>
        <v>0</v>
      </c>
      <c r="H58" s="315">
        <v>3.1E-4</v>
      </c>
      <c r="I58" s="315">
        <v>3.0999999999999999E-3</v>
      </c>
      <c r="J58" s="315">
        <v>0</v>
      </c>
      <c r="K58" s="315">
        <v>0</v>
      </c>
      <c r="L58" s="281"/>
      <c r="M58" s="281"/>
      <c r="N58" s="281"/>
      <c r="O58" s="281"/>
      <c r="P58" s="281"/>
      <c r="Q58" s="308">
        <v>2</v>
      </c>
      <c r="R58" s="281"/>
      <c r="S58" s="281"/>
      <c r="T58" s="281"/>
      <c r="U58" s="281"/>
      <c r="V58" s="281"/>
      <c r="W58" s="281"/>
      <c r="X58" s="281"/>
      <c r="Y58" s="281"/>
      <c r="Z58" s="281"/>
      <c r="AA58" s="286">
        <v>3</v>
      </c>
      <c r="AB58" s="286">
        <v>1</v>
      </c>
      <c r="AC58" s="286">
        <v>28697933</v>
      </c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368">
        <v>1</v>
      </c>
      <c r="BC58" s="368">
        <f t="shared" si="0"/>
        <v>0</v>
      </c>
      <c r="BD58" s="286">
        <v>0</v>
      </c>
      <c r="BE58" s="286">
        <v>0</v>
      </c>
      <c r="BF58" s="286">
        <v>0</v>
      </c>
      <c r="BG58" s="286">
        <v>0</v>
      </c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6">
        <v>3</v>
      </c>
      <c r="CB58" s="286">
        <v>1</v>
      </c>
      <c r="CC58" s="308"/>
      <c r="CD58" s="308"/>
    </row>
    <row r="59" spans="1:82" ht="16.149999999999999" customHeight="1" x14ac:dyDescent="0.2">
      <c r="A59" s="323"/>
      <c r="B59" s="324" t="s">
        <v>561</v>
      </c>
      <c r="C59" s="325" t="s">
        <v>572</v>
      </c>
      <c r="D59" s="326"/>
      <c r="E59" s="327"/>
      <c r="F59" s="328"/>
      <c r="G59" s="329">
        <f>SUM(G54:G58)</f>
        <v>0</v>
      </c>
      <c r="H59" s="330"/>
      <c r="I59" s="331">
        <v>3.7743000000000002</v>
      </c>
      <c r="J59" s="330"/>
      <c r="K59" s="331">
        <v>0</v>
      </c>
      <c r="L59" s="281"/>
      <c r="M59" s="281"/>
      <c r="N59" s="281"/>
      <c r="O59" s="281"/>
      <c r="P59" s="281"/>
      <c r="Q59" s="308">
        <v>4</v>
      </c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365"/>
      <c r="BC59" s="368">
        <f>SUM(BC54:BC58)</f>
        <v>0</v>
      </c>
      <c r="BD59" s="332">
        <v>0</v>
      </c>
      <c r="BE59" s="332">
        <v>0</v>
      </c>
      <c r="BF59" s="332">
        <v>0</v>
      </c>
      <c r="BG59" s="332">
        <v>0</v>
      </c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1"/>
      <c r="BT59" s="281"/>
      <c r="BU59" s="281"/>
      <c r="BV59" s="281"/>
      <c r="BW59" s="281"/>
      <c r="BX59" s="281"/>
      <c r="BY59" s="281"/>
      <c r="BZ59" s="281"/>
      <c r="CA59" s="281"/>
      <c r="CB59" s="281"/>
      <c r="CC59" s="281"/>
      <c r="CD59" s="281"/>
    </row>
    <row r="60" spans="1:82" ht="16.149999999999999" customHeight="1" x14ac:dyDescent="0.2">
      <c r="A60" s="300" t="s">
        <v>85</v>
      </c>
      <c r="B60" s="301" t="s">
        <v>464</v>
      </c>
      <c r="C60" s="302" t="s">
        <v>465</v>
      </c>
      <c r="D60" s="303"/>
      <c r="E60" s="304"/>
      <c r="F60" s="350"/>
      <c r="G60" s="305"/>
      <c r="H60" s="306"/>
      <c r="I60" s="307"/>
      <c r="J60" s="306"/>
      <c r="K60" s="307"/>
      <c r="L60" s="281"/>
      <c r="M60" s="281"/>
      <c r="N60" s="281"/>
      <c r="O60" s="281"/>
      <c r="P60" s="281"/>
      <c r="Q60" s="308">
        <v>1</v>
      </c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365"/>
      <c r="BC60" s="368">
        <f t="shared" si="0"/>
        <v>0</v>
      </c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1"/>
      <c r="BV60" s="281"/>
      <c r="BW60" s="281"/>
      <c r="BX60" s="281"/>
      <c r="BY60" s="281"/>
      <c r="BZ60" s="281"/>
      <c r="CA60" s="281"/>
      <c r="CB60" s="281"/>
      <c r="CC60" s="281"/>
      <c r="CD60" s="281"/>
    </row>
    <row r="61" spans="1:82" ht="16.149999999999999" customHeight="1" x14ac:dyDescent="0.2">
      <c r="A61" s="309">
        <v>30</v>
      </c>
      <c r="B61" s="310" t="s">
        <v>573</v>
      </c>
      <c r="C61" s="311" t="s">
        <v>574</v>
      </c>
      <c r="D61" s="312" t="s">
        <v>92</v>
      </c>
      <c r="E61" s="313">
        <v>0.14399999999999999</v>
      </c>
      <c r="F61" s="351"/>
      <c r="G61" s="346">
        <f>E61*F61</f>
        <v>0</v>
      </c>
      <c r="H61" s="315">
        <v>1.8907700000000001</v>
      </c>
      <c r="I61" s="315">
        <v>0.27227087999999999</v>
      </c>
      <c r="J61" s="315">
        <v>0</v>
      </c>
      <c r="K61" s="315">
        <v>0</v>
      </c>
      <c r="L61" s="281"/>
      <c r="M61" s="281"/>
      <c r="N61" s="281"/>
      <c r="O61" s="281"/>
      <c r="P61" s="281"/>
      <c r="Q61" s="308">
        <v>2</v>
      </c>
      <c r="R61" s="281"/>
      <c r="S61" s="281"/>
      <c r="T61" s="281"/>
      <c r="U61" s="281"/>
      <c r="V61" s="281"/>
      <c r="W61" s="281"/>
      <c r="X61" s="281"/>
      <c r="Y61" s="281"/>
      <c r="Z61" s="281"/>
      <c r="AA61" s="286">
        <v>1</v>
      </c>
      <c r="AB61" s="286">
        <v>1</v>
      </c>
      <c r="AC61" s="286">
        <v>1</v>
      </c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  <c r="AY61" s="281"/>
      <c r="AZ61" s="281"/>
      <c r="BA61" s="281"/>
      <c r="BB61" s="368">
        <v>1</v>
      </c>
      <c r="BC61" s="368">
        <f t="shared" si="0"/>
        <v>0</v>
      </c>
      <c r="BD61" s="286">
        <v>0</v>
      </c>
      <c r="BE61" s="286">
        <v>0</v>
      </c>
      <c r="BF61" s="286">
        <v>0</v>
      </c>
      <c r="BG61" s="286">
        <v>0</v>
      </c>
      <c r="BH61" s="281"/>
      <c r="BI61" s="281"/>
      <c r="BJ61" s="281"/>
      <c r="BK61" s="281"/>
      <c r="BL61" s="281"/>
      <c r="BM61" s="281"/>
      <c r="BN61" s="281"/>
      <c r="BO61" s="281"/>
      <c r="BP61" s="281"/>
      <c r="BQ61" s="281"/>
      <c r="BR61" s="281"/>
      <c r="BS61" s="281"/>
      <c r="BT61" s="281"/>
      <c r="BU61" s="281"/>
      <c r="BV61" s="281"/>
      <c r="BW61" s="281"/>
      <c r="BX61" s="281"/>
      <c r="BY61" s="281"/>
      <c r="BZ61" s="281"/>
      <c r="CA61" s="286">
        <v>1</v>
      </c>
      <c r="CB61" s="286">
        <v>1</v>
      </c>
      <c r="CC61" s="308"/>
      <c r="CD61" s="308"/>
    </row>
    <row r="62" spans="1:82" ht="16.149999999999999" customHeight="1" x14ac:dyDescent="0.2">
      <c r="A62" s="316"/>
      <c r="B62" s="317"/>
      <c r="C62" s="450" t="s">
        <v>575</v>
      </c>
      <c r="D62" s="451"/>
      <c r="E62" s="319">
        <v>0.14399999999999999</v>
      </c>
      <c r="F62" s="353"/>
      <c r="G62" s="320"/>
      <c r="H62" s="321"/>
      <c r="I62" s="322"/>
      <c r="J62" s="321"/>
      <c r="K62" s="322"/>
      <c r="L62" s="281"/>
      <c r="M62" s="318" t="s">
        <v>575</v>
      </c>
      <c r="N62" s="281"/>
      <c r="O62" s="318"/>
      <c r="P62" s="281"/>
      <c r="Q62" s="308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  <c r="AY62" s="281"/>
      <c r="AZ62" s="281"/>
      <c r="BA62" s="281"/>
      <c r="BB62" s="365"/>
      <c r="BC62" s="368">
        <f t="shared" si="0"/>
        <v>0</v>
      </c>
      <c r="BD62" s="281"/>
      <c r="BE62" s="281"/>
      <c r="BF62" s="281"/>
      <c r="BG62" s="281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1"/>
      <c r="BS62" s="281"/>
      <c r="BT62" s="281"/>
      <c r="BU62" s="281"/>
      <c r="BV62" s="281"/>
      <c r="BW62" s="281"/>
      <c r="BX62" s="281"/>
      <c r="BY62" s="281"/>
      <c r="BZ62" s="281"/>
      <c r="CA62" s="281"/>
      <c r="CB62" s="281"/>
      <c r="CC62" s="281"/>
      <c r="CD62" s="281"/>
    </row>
    <row r="63" spans="1:82" ht="16.149999999999999" customHeight="1" x14ac:dyDescent="0.2">
      <c r="A63" s="309">
        <v>31</v>
      </c>
      <c r="B63" s="310" t="s">
        <v>576</v>
      </c>
      <c r="C63" s="311" t="s">
        <v>577</v>
      </c>
      <c r="D63" s="312" t="s">
        <v>92</v>
      </c>
      <c r="E63" s="313">
        <v>0.5</v>
      </c>
      <c r="F63" s="351"/>
      <c r="G63" s="314">
        <f>E63*F63</f>
        <v>0</v>
      </c>
      <c r="H63" s="315">
        <v>2.5</v>
      </c>
      <c r="I63" s="315">
        <v>1.25</v>
      </c>
      <c r="J63" s="315">
        <v>0</v>
      </c>
      <c r="K63" s="315">
        <v>0</v>
      </c>
      <c r="L63" s="281"/>
      <c r="M63" s="281"/>
      <c r="N63" s="281"/>
      <c r="O63" s="281"/>
      <c r="P63" s="281"/>
      <c r="Q63" s="308">
        <v>2</v>
      </c>
      <c r="R63" s="281"/>
      <c r="S63" s="281"/>
      <c r="T63" s="281"/>
      <c r="U63" s="281"/>
      <c r="V63" s="281"/>
      <c r="W63" s="281"/>
      <c r="X63" s="281"/>
      <c r="Y63" s="281"/>
      <c r="Z63" s="281"/>
      <c r="AA63" s="286">
        <v>1</v>
      </c>
      <c r="AB63" s="286">
        <v>1</v>
      </c>
      <c r="AC63" s="286">
        <v>1</v>
      </c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  <c r="AY63" s="281"/>
      <c r="AZ63" s="281"/>
      <c r="BA63" s="281"/>
      <c r="BB63" s="368">
        <v>1</v>
      </c>
      <c r="BC63" s="368">
        <f t="shared" si="0"/>
        <v>0</v>
      </c>
      <c r="BD63" s="286">
        <v>0</v>
      </c>
      <c r="BE63" s="286">
        <v>0</v>
      </c>
      <c r="BF63" s="286">
        <v>0</v>
      </c>
      <c r="BG63" s="286">
        <v>0</v>
      </c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  <c r="BT63" s="281"/>
      <c r="BU63" s="281"/>
      <c r="BV63" s="281"/>
      <c r="BW63" s="281"/>
      <c r="BX63" s="281"/>
      <c r="BY63" s="281"/>
      <c r="BZ63" s="281"/>
      <c r="CA63" s="286">
        <v>1</v>
      </c>
      <c r="CB63" s="286">
        <v>1</v>
      </c>
      <c r="CC63" s="308"/>
      <c r="CD63" s="308"/>
    </row>
    <row r="64" spans="1:82" ht="16.149999999999999" customHeight="1" x14ac:dyDescent="0.2">
      <c r="A64" s="316"/>
      <c r="B64" s="317"/>
      <c r="C64" s="450" t="s">
        <v>578</v>
      </c>
      <c r="D64" s="451"/>
      <c r="E64" s="319">
        <v>0.5</v>
      </c>
      <c r="F64" s="353"/>
      <c r="G64" s="320"/>
      <c r="H64" s="321"/>
      <c r="I64" s="322"/>
      <c r="J64" s="321"/>
      <c r="K64" s="322"/>
      <c r="L64" s="281"/>
      <c r="M64" s="318" t="s">
        <v>578</v>
      </c>
      <c r="N64" s="281"/>
      <c r="O64" s="318"/>
      <c r="P64" s="281"/>
      <c r="Q64" s="308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365"/>
      <c r="BC64" s="368">
        <f t="shared" si="0"/>
        <v>0</v>
      </c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</row>
    <row r="65" spans="1:82" ht="16.149999999999999" customHeight="1" x14ac:dyDescent="0.2">
      <c r="A65" s="323"/>
      <c r="B65" s="324" t="s">
        <v>561</v>
      </c>
      <c r="C65" s="325" t="s">
        <v>579</v>
      </c>
      <c r="D65" s="326"/>
      <c r="E65" s="327"/>
      <c r="F65" s="328"/>
      <c r="G65" s="329">
        <f>SUM(G61:G63)</f>
        <v>0</v>
      </c>
      <c r="H65" s="330"/>
      <c r="I65" s="331">
        <v>1.52227088</v>
      </c>
      <c r="J65" s="330"/>
      <c r="K65" s="331">
        <v>0</v>
      </c>
      <c r="L65" s="281"/>
      <c r="M65" s="281"/>
      <c r="N65" s="281"/>
      <c r="O65" s="281"/>
      <c r="P65" s="281"/>
      <c r="Q65" s="308">
        <v>4</v>
      </c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  <c r="AU65" s="281"/>
      <c r="AV65" s="281"/>
      <c r="AW65" s="281"/>
      <c r="AX65" s="281"/>
      <c r="AY65" s="281"/>
      <c r="AZ65" s="281"/>
      <c r="BA65" s="281"/>
      <c r="BB65" s="365"/>
      <c r="BC65" s="368">
        <f>SUM(BC61:BC64)</f>
        <v>0</v>
      </c>
      <c r="BD65" s="332">
        <v>0</v>
      </c>
      <c r="BE65" s="332">
        <v>0</v>
      </c>
      <c r="BF65" s="332">
        <v>0</v>
      </c>
      <c r="BG65" s="332">
        <v>0</v>
      </c>
      <c r="BH65" s="281"/>
      <c r="BI65" s="281"/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</row>
    <row r="66" spans="1:82" ht="16.149999999999999" customHeight="1" x14ac:dyDescent="0.2">
      <c r="A66" s="300" t="s">
        <v>85</v>
      </c>
      <c r="B66" s="301" t="s">
        <v>54</v>
      </c>
      <c r="C66" s="302" t="s">
        <v>55</v>
      </c>
      <c r="D66" s="303"/>
      <c r="E66" s="304"/>
      <c r="F66" s="304"/>
      <c r="G66" s="305"/>
      <c r="H66" s="306"/>
      <c r="I66" s="307"/>
      <c r="J66" s="306"/>
      <c r="K66" s="307"/>
      <c r="L66" s="281"/>
      <c r="M66" s="281"/>
      <c r="N66" s="281"/>
      <c r="O66" s="281"/>
      <c r="P66" s="281"/>
      <c r="Q66" s="308">
        <v>1</v>
      </c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365"/>
      <c r="BC66" s="368">
        <f t="shared" si="0"/>
        <v>0</v>
      </c>
      <c r="BD66" s="281"/>
      <c r="BE66" s="281"/>
      <c r="BF66" s="281"/>
      <c r="BG66" s="281"/>
      <c r="BH66" s="281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  <c r="BT66" s="281"/>
      <c r="BU66" s="281"/>
      <c r="BV66" s="281"/>
      <c r="BW66" s="281"/>
      <c r="BX66" s="281"/>
      <c r="BY66" s="281"/>
      <c r="BZ66" s="281"/>
      <c r="CA66" s="281"/>
      <c r="CB66" s="281"/>
      <c r="CC66" s="281"/>
      <c r="CD66" s="281"/>
    </row>
    <row r="67" spans="1:82" ht="16.149999999999999" customHeight="1" x14ac:dyDescent="0.2">
      <c r="A67" s="309">
        <v>32</v>
      </c>
      <c r="B67" s="310" t="s">
        <v>218</v>
      </c>
      <c r="C67" s="311" t="s">
        <v>580</v>
      </c>
      <c r="D67" s="312" t="s">
        <v>117</v>
      </c>
      <c r="E67" s="313">
        <v>32</v>
      </c>
      <c r="F67" s="348"/>
      <c r="G67" s="314">
        <f>E67*F67</f>
        <v>0</v>
      </c>
      <c r="H67" s="315">
        <v>0.27994000000000002</v>
      </c>
      <c r="I67" s="315">
        <v>8.9580800000000007</v>
      </c>
      <c r="J67" s="315">
        <v>0</v>
      </c>
      <c r="K67" s="315">
        <v>0</v>
      </c>
      <c r="L67" s="281"/>
      <c r="M67" s="281"/>
      <c r="N67" s="281"/>
      <c r="O67" s="281"/>
      <c r="P67" s="281"/>
      <c r="Q67" s="308">
        <v>2</v>
      </c>
      <c r="R67" s="281"/>
      <c r="S67" s="281"/>
      <c r="T67" s="281"/>
      <c r="U67" s="281"/>
      <c r="V67" s="281"/>
      <c r="W67" s="281"/>
      <c r="X67" s="281"/>
      <c r="Y67" s="281"/>
      <c r="Z67" s="281"/>
      <c r="AA67" s="286">
        <v>1</v>
      </c>
      <c r="AB67" s="286">
        <v>1</v>
      </c>
      <c r="AC67" s="286">
        <v>1</v>
      </c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368">
        <v>1</v>
      </c>
      <c r="BC67" s="368">
        <f t="shared" si="0"/>
        <v>0</v>
      </c>
      <c r="BD67" s="286">
        <v>0</v>
      </c>
      <c r="BE67" s="286">
        <v>0</v>
      </c>
      <c r="BF67" s="286">
        <v>0</v>
      </c>
      <c r="BG67" s="286">
        <v>0</v>
      </c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6">
        <v>1</v>
      </c>
      <c r="CB67" s="286">
        <v>1</v>
      </c>
      <c r="CC67" s="308"/>
      <c r="CD67" s="308"/>
    </row>
    <row r="68" spans="1:82" ht="16.149999999999999" customHeight="1" x14ac:dyDescent="0.2">
      <c r="A68" s="309">
        <v>33</v>
      </c>
      <c r="B68" s="310" t="s">
        <v>581</v>
      </c>
      <c r="C68" s="311" t="s">
        <v>582</v>
      </c>
      <c r="D68" s="312" t="s">
        <v>117</v>
      </c>
      <c r="E68" s="313">
        <v>7.5</v>
      </c>
      <c r="F68" s="348"/>
      <c r="G68" s="352">
        <f t="shared" ref="G68:G77" si="3">E68*F68</f>
        <v>0</v>
      </c>
      <c r="H68" s="315">
        <v>0.15826000000000001</v>
      </c>
      <c r="I68" s="315">
        <v>1.1869500000000002</v>
      </c>
      <c r="J68" s="315">
        <v>0</v>
      </c>
      <c r="K68" s="315">
        <v>0</v>
      </c>
      <c r="L68" s="281"/>
      <c r="M68" s="281"/>
      <c r="N68" s="281"/>
      <c r="O68" s="281"/>
      <c r="P68" s="281"/>
      <c r="Q68" s="308">
        <v>2</v>
      </c>
      <c r="R68" s="281"/>
      <c r="S68" s="281"/>
      <c r="T68" s="281"/>
      <c r="U68" s="281"/>
      <c r="V68" s="281"/>
      <c r="W68" s="281"/>
      <c r="X68" s="281"/>
      <c r="Y68" s="281"/>
      <c r="Z68" s="281"/>
      <c r="AA68" s="286">
        <v>1</v>
      </c>
      <c r="AB68" s="286">
        <v>1</v>
      </c>
      <c r="AC68" s="286">
        <v>1</v>
      </c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1"/>
      <c r="AV68" s="281"/>
      <c r="AW68" s="281"/>
      <c r="AX68" s="281"/>
      <c r="AY68" s="281"/>
      <c r="AZ68" s="281"/>
      <c r="BA68" s="281"/>
      <c r="BB68" s="368">
        <v>1</v>
      </c>
      <c r="BC68" s="368">
        <f t="shared" si="0"/>
        <v>0</v>
      </c>
      <c r="BD68" s="286">
        <v>0</v>
      </c>
      <c r="BE68" s="286">
        <v>0</v>
      </c>
      <c r="BF68" s="286">
        <v>0</v>
      </c>
      <c r="BG68" s="286">
        <v>0</v>
      </c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6">
        <v>1</v>
      </c>
      <c r="CB68" s="286">
        <v>1</v>
      </c>
      <c r="CC68" s="308"/>
      <c r="CD68" s="308"/>
    </row>
    <row r="69" spans="1:82" ht="16.149999999999999" customHeight="1" x14ac:dyDescent="0.2">
      <c r="A69" s="309">
        <v>34</v>
      </c>
      <c r="B69" s="310" t="s">
        <v>583</v>
      </c>
      <c r="C69" s="311" t="s">
        <v>584</v>
      </c>
      <c r="D69" s="312" t="s">
        <v>117</v>
      </c>
      <c r="E69" s="313">
        <v>28</v>
      </c>
      <c r="F69" s="348"/>
      <c r="G69" s="352">
        <f t="shared" si="3"/>
        <v>0</v>
      </c>
      <c r="H69" s="315">
        <v>0.51817000000000002</v>
      </c>
      <c r="I69" s="315">
        <v>14.508760000000001</v>
      </c>
      <c r="J69" s="315">
        <v>0</v>
      </c>
      <c r="K69" s="315">
        <v>0</v>
      </c>
      <c r="L69" s="281"/>
      <c r="M69" s="281"/>
      <c r="N69" s="281"/>
      <c r="O69" s="281"/>
      <c r="P69" s="281"/>
      <c r="Q69" s="308">
        <v>2</v>
      </c>
      <c r="R69" s="281"/>
      <c r="S69" s="281"/>
      <c r="T69" s="281"/>
      <c r="U69" s="281"/>
      <c r="V69" s="281"/>
      <c r="W69" s="281"/>
      <c r="X69" s="281"/>
      <c r="Y69" s="281"/>
      <c r="Z69" s="281"/>
      <c r="AA69" s="286">
        <v>1</v>
      </c>
      <c r="AB69" s="286">
        <v>1</v>
      </c>
      <c r="AC69" s="286">
        <v>1</v>
      </c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368">
        <v>1</v>
      </c>
      <c r="BC69" s="368">
        <f t="shared" si="0"/>
        <v>0</v>
      </c>
      <c r="BD69" s="286">
        <v>0</v>
      </c>
      <c r="BE69" s="286">
        <v>0</v>
      </c>
      <c r="BF69" s="286">
        <v>0</v>
      </c>
      <c r="BG69" s="286">
        <v>0</v>
      </c>
      <c r="BH69" s="281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6">
        <v>1</v>
      </c>
      <c r="CB69" s="286">
        <v>1</v>
      </c>
      <c r="CC69" s="308"/>
      <c r="CD69" s="308"/>
    </row>
    <row r="70" spans="1:82" ht="16.149999999999999" customHeight="1" x14ac:dyDescent="0.2">
      <c r="A70" s="309">
        <v>35</v>
      </c>
      <c r="B70" s="310" t="s">
        <v>213</v>
      </c>
      <c r="C70" s="311" t="s">
        <v>585</v>
      </c>
      <c r="D70" s="312" t="s">
        <v>117</v>
      </c>
      <c r="E70" s="313">
        <v>7.5</v>
      </c>
      <c r="F70" s="348"/>
      <c r="G70" s="352">
        <f t="shared" si="3"/>
        <v>0</v>
      </c>
      <c r="H70" s="315">
        <v>6.0099999999999997E-3</v>
      </c>
      <c r="I70" s="315">
        <v>4.5074999999999997E-2</v>
      </c>
      <c r="J70" s="315">
        <v>0</v>
      </c>
      <c r="K70" s="315">
        <v>0</v>
      </c>
      <c r="L70" s="281"/>
      <c r="M70" s="281"/>
      <c r="N70" s="281"/>
      <c r="O70" s="281"/>
      <c r="P70" s="281"/>
      <c r="Q70" s="308">
        <v>2</v>
      </c>
      <c r="R70" s="281"/>
      <c r="S70" s="281"/>
      <c r="T70" s="281"/>
      <c r="U70" s="281"/>
      <c r="V70" s="281"/>
      <c r="W70" s="281"/>
      <c r="X70" s="281"/>
      <c r="Y70" s="281"/>
      <c r="Z70" s="281"/>
      <c r="AA70" s="286">
        <v>1</v>
      </c>
      <c r="AB70" s="286">
        <v>1</v>
      </c>
      <c r="AC70" s="286">
        <v>1</v>
      </c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A70" s="281"/>
      <c r="BB70" s="368">
        <v>1</v>
      </c>
      <c r="BC70" s="368">
        <f t="shared" si="0"/>
        <v>0</v>
      </c>
      <c r="BD70" s="286">
        <v>0</v>
      </c>
      <c r="BE70" s="286">
        <v>0</v>
      </c>
      <c r="BF70" s="286">
        <v>0</v>
      </c>
      <c r="BG70" s="286">
        <v>0</v>
      </c>
      <c r="BH70" s="281"/>
      <c r="BI70" s="281"/>
      <c r="BJ70" s="281"/>
      <c r="BK70" s="281"/>
      <c r="BL70" s="281"/>
      <c r="BM70" s="281"/>
      <c r="BN70" s="281"/>
      <c r="BO70" s="281"/>
      <c r="BP70" s="281"/>
      <c r="BQ70" s="281"/>
      <c r="BR70" s="281"/>
      <c r="BS70" s="281"/>
      <c r="BT70" s="281"/>
      <c r="BU70" s="281"/>
      <c r="BV70" s="281"/>
      <c r="BW70" s="281"/>
      <c r="BX70" s="281"/>
      <c r="BY70" s="281"/>
      <c r="BZ70" s="281"/>
      <c r="CA70" s="286">
        <v>1</v>
      </c>
      <c r="CB70" s="286">
        <v>1</v>
      </c>
      <c r="CC70" s="308"/>
      <c r="CD70" s="308"/>
    </row>
    <row r="71" spans="1:82" ht="16.149999999999999" customHeight="1" x14ac:dyDescent="0.2">
      <c r="A71" s="316"/>
      <c r="B71" s="317"/>
      <c r="C71" s="450" t="s">
        <v>586</v>
      </c>
      <c r="D71" s="451"/>
      <c r="E71" s="319">
        <v>7.5</v>
      </c>
      <c r="F71" s="349"/>
      <c r="G71" s="352"/>
      <c r="H71" s="321"/>
      <c r="I71" s="322"/>
      <c r="J71" s="321"/>
      <c r="K71" s="322"/>
      <c r="L71" s="281"/>
      <c r="M71" s="318" t="s">
        <v>586</v>
      </c>
      <c r="N71" s="281"/>
      <c r="O71" s="318"/>
      <c r="P71" s="281"/>
      <c r="Q71" s="308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1"/>
      <c r="AV71" s="281"/>
      <c r="AW71" s="281"/>
      <c r="AX71" s="281"/>
      <c r="AY71" s="281"/>
      <c r="AZ71" s="281"/>
      <c r="BA71" s="281"/>
      <c r="BB71" s="365"/>
      <c r="BC71" s="368">
        <f t="shared" si="0"/>
        <v>0</v>
      </c>
      <c r="BD71" s="281"/>
      <c r="BE71" s="281"/>
      <c r="BF71" s="281"/>
      <c r="BG71" s="281"/>
      <c r="BH71" s="281"/>
      <c r="BI71" s="281"/>
      <c r="BJ71" s="281"/>
      <c r="BK71" s="281"/>
      <c r="BL71" s="281"/>
      <c r="BM71" s="281"/>
      <c r="BN71" s="281"/>
      <c r="BO71" s="281"/>
      <c r="BP71" s="281"/>
      <c r="BQ71" s="281"/>
      <c r="BR71" s="281"/>
      <c r="BS71" s="281"/>
      <c r="BT71" s="281"/>
      <c r="BU71" s="281"/>
      <c r="BV71" s="281"/>
      <c r="BW71" s="281"/>
      <c r="BX71" s="281"/>
      <c r="BY71" s="281"/>
      <c r="BZ71" s="281"/>
      <c r="CA71" s="281"/>
      <c r="CB71" s="281"/>
      <c r="CC71" s="281"/>
      <c r="CD71" s="281"/>
    </row>
    <row r="72" spans="1:82" ht="16.149999999999999" customHeight="1" x14ac:dyDescent="0.2">
      <c r="A72" s="309">
        <v>36</v>
      </c>
      <c r="B72" s="310" t="s">
        <v>208</v>
      </c>
      <c r="C72" s="311" t="s">
        <v>587</v>
      </c>
      <c r="D72" s="312" t="s">
        <v>117</v>
      </c>
      <c r="E72" s="313">
        <v>18.5</v>
      </c>
      <c r="F72" s="348"/>
      <c r="G72" s="352">
        <f t="shared" si="3"/>
        <v>0</v>
      </c>
      <c r="H72" s="315">
        <v>6.0999999999999997E-4</v>
      </c>
      <c r="I72" s="315">
        <v>1.1285E-2</v>
      </c>
      <c r="J72" s="315">
        <v>0</v>
      </c>
      <c r="K72" s="315">
        <v>0</v>
      </c>
      <c r="L72" s="281"/>
      <c r="M72" s="281"/>
      <c r="N72" s="281"/>
      <c r="O72" s="281"/>
      <c r="P72" s="281"/>
      <c r="Q72" s="308">
        <v>2</v>
      </c>
      <c r="R72" s="281"/>
      <c r="S72" s="281"/>
      <c r="T72" s="281"/>
      <c r="U72" s="281"/>
      <c r="V72" s="281"/>
      <c r="W72" s="281"/>
      <c r="X72" s="281"/>
      <c r="Y72" s="281"/>
      <c r="Z72" s="281"/>
      <c r="AA72" s="286">
        <v>1</v>
      </c>
      <c r="AB72" s="286">
        <v>1</v>
      </c>
      <c r="AC72" s="286">
        <v>1</v>
      </c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1"/>
      <c r="AV72" s="281"/>
      <c r="AW72" s="281"/>
      <c r="AX72" s="281"/>
      <c r="AY72" s="281"/>
      <c r="AZ72" s="281"/>
      <c r="BA72" s="281"/>
      <c r="BB72" s="368">
        <v>1</v>
      </c>
      <c r="BC72" s="368">
        <f t="shared" si="0"/>
        <v>0</v>
      </c>
      <c r="BD72" s="286">
        <v>0</v>
      </c>
      <c r="BE72" s="286">
        <v>0</v>
      </c>
      <c r="BF72" s="286">
        <v>0</v>
      </c>
      <c r="BG72" s="286">
        <v>0</v>
      </c>
      <c r="BH72" s="281"/>
      <c r="BI72" s="281"/>
      <c r="BJ72" s="281"/>
      <c r="BK72" s="281"/>
      <c r="BL72" s="281"/>
      <c r="BM72" s="281"/>
      <c r="BN72" s="281"/>
      <c r="BO72" s="281"/>
      <c r="BP72" s="281"/>
      <c r="BQ72" s="281"/>
      <c r="BR72" s="281"/>
      <c r="BS72" s="281"/>
      <c r="BT72" s="281"/>
      <c r="BU72" s="281"/>
      <c r="BV72" s="281"/>
      <c r="BW72" s="281"/>
      <c r="BX72" s="281"/>
      <c r="BY72" s="281"/>
      <c r="BZ72" s="281"/>
      <c r="CA72" s="286">
        <v>1</v>
      </c>
      <c r="CB72" s="286">
        <v>1</v>
      </c>
      <c r="CC72" s="308"/>
      <c r="CD72" s="308"/>
    </row>
    <row r="73" spans="1:82" ht="16.149999999999999" customHeight="1" x14ac:dyDescent="0.2">
      <c r="A73" s="316"/>
      <c r="B73" s="317"/>
      <c r="C73" s="450" t="s">
        <v>588</v>
      </c>
      <c r="D73" s="451"/>
      <c r="E73" s="319">
        <v>18.5</v>
      </c>
      <c r="F73" s="349"/>
      <c r="G73" s="352"/>
      <c r="H73" s="321"/>
      <c r="I73" s="322"/>
      <c r="J73" s="321"/>
      <c r="K73" s="322"/>
      <c r="L73" s="281"/>
      <c r="M73" s="318" t="s">
        <v>588</v>
      </c>
      <c r="N73" s="281"/>
      <c r="O73" s="318"/>
      <c r="P73" s="281"/>
      <c r="Q73" s="308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1"/>
      <c r="AZ73" s="281"/>
      <c r="BA73" s="281"/>
      <c r="BB73" s="365"/>
      <c r="BC73" s="368">
        <f t="shared" ref="BC73:BC136" si="4">IF(BB73=1,G73,0)</f>
        <v>0</v>
      </c>
      <c r="BD73" s="281"/>
      <c r="BE73" s="281"/>
      <c r="BF73" s="281"/>
      <c r="BG73" s="281"/>
      <c r="BH73" s="281"/>
      <c r="BI73" s="281"/>
      <c r="BJ73" s="281"/>
      <c r="BK73" s="281"/>
      <c r="BL73" s="281"/>
      <c r="BM73" s="281"/>
      <c r="BN73" s="281"/>
      <c r="BO73" s="281"/>
      <c r="BP73" s="281"/>
      <c r="BQ73" s="281"/>
      <c r="BR73" s="281"/>
      <c r="BS73" s="281"/>
      <c r="BT73" s="281"/>
      <c r="BU73" s="281"/>
      <c r="BV73" s="281"/>
      <c r="BW73" s="281"/>
      <c r="BX73" s="281"/>
      <c r="BY73" s="281"/>
      <c r="BZ73" s="281"/>
      <c r="CA73" s="281"/>
      <c r="CB73" s="281"/>
      <c r="CC73" s="281"/>
      <c r="CD73" s="281"/>
    </row>
    <row r="74" spans="1:82" ht="16.149999999999999" customHeight="1" x14ac:dyDescent="0.2">
      <c r="A74" s="309">
        <v>37</v>
      </c>
      <c r="B74" s="310" t="s">
        <v>589</v>
      </c>
      <c r="C74" s="311" t="s">
        <v>590</v>
      </c>
      <c r="D74" s="312" t="s">
        <v>117</v>
      </c>
      <c r="E74" s="313">
        <v>11</v>
      </c>
      <c r="F74" s="348"/>
      <c r="G74" s="352">
        <f t="shared" si="3"/>
        <v>0</v>
      </c>
      <c r="H74" s="315">
        <v>0.10373</v>
      </c>
      <c r="I74" s="315">
        <v>1.14103</v>
      </c>
      <c r="J74" s="315">
        <v>0</v>
      </c>
      <c r="K74" s="315">
        <v>0</v>
      </c>
      <c r="L74" s="281"/>
      <c r="M74" s="281"/>
      <c r="N74" s="281"/>
      <c r="O74" s="281"/>
      <c r="P74" s="281"/>
      <c r="Q74" s="308">
        <v>2</v>
      </c>
      <c r="R74" s="281"/>
      <c r="S74" s="281"/>
      <c r="T74" s="281"/>
      <c r="U74" s="281"/>
      <c r="V74" s="281"/>
      <c r="W74" s="281"/>
      <c r="X74" s="281"/>
      <c r="Y74" s="281"/>
      <c r="Z74" s="281"/>
      <c r="AA74" s="286">
        <v>1</v>
      </c>
      <c r="AB74" s="286">
        <v>1</v>
      </c>
      <c r="AC74" s="286">
        <v>1</v>
      </c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81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1"/>
      <c r="BB74" s="368">
        <v>1</v>
      </c>
      <c r="BC74" s="368">
        <f t="shared" si="4"/>
        <v>0</v>
      </c>
      <c r="BD74" s="286">
        <v>0</v>
      </c>
      <c r="BE74" s="286">
        <v>0</v>
      </c>
      <c r="BF74" s="286">
        <v>0</v>
      </c>
      <c r="BG74" s="286">
        <v>0</v>
      </c>
      <c r="BH74" s="281"/>
      <c r="BI74" s="281"/>
      <c r="BJ74" s="281"/>
      <c r="BK74" s="281"/>
      <c r="BL74" s="281"/>
      <c r="BM74" s="281"/>
      <c r="BN74" s="281"/>
      <c r="BO74" s="281"/>
      <c r="BP74" s="281"/>
      <c r="BQ74" s="281"/>
      <c r="BR74" s="281"/>
      <c r="BS74" s="281"/>
      <c r="BT74" s="281"/>
      <c r="BU74" s="281"/>
      <c r="BV74" s="281"/>
      <c r="BW74" s="281"/>
      <c r="BX74" s="281"/>
      <c r="BY74" s="281"/>
      <c r="BZ74" s="281"/>
      <c r="CA74" s="286">
        <v>1</v>
      </c>
      <c r="CB74" s="286">
        <v>1</v>
      </c>
      <c r="CC74" s="308"/>
      <c r="CD74" s="308"/>
    </row>
    <row r="75" spans="1:82" ht="16.149999999999999" customHeight="1" x14ac:dyDescent="0.2">
      <c r="A75" s="309">
        <v>38</v>
      </c>
      <c r="B75" s="310" t="s">
        <v>258</v>
      </c>
      <c r="C75" s="311" t="s">
        <v>591</v>
      </c>
      <c r="D75" s="312" t="s">
        <v>117</v>
      </c>
      <c r="E75" s="313">
        <v>28</v>
      </c>
      <c r="F75" s="348"/>
      <c r="G75" s="352">
        <f t="shared" si="3"/>
        <v>0</v>
      </c>
      <c r="H75" s="315">
        <v>7.3899999999999993E-2</v>
      </c>
      <c r="I75" s="315">
        <v>2.0691999999999999</v>
      </c>
      <c r="J75" s="315">
        <v>0</v>
      </c>
      <c r="K75" s="315">
        <v>0</v>
      </c>
      <c r="L75" s="281"/>
      <c r="M75" s="281"/>
      <c r="N75" s="281"/>
      <c r="O75" s="281"/>
      <c r="P75" s="281"/>
      <c r="Q75" s="308">
        <v>2</v>
      </c>
      <c r="R75" s="281"/>
      <c r="S75" s="281"/>
      <c r="T75" s="281"/>
      <c r="U75" s="281"/>
      <c r="V75" s="281"/>
      <c r="W75" s="281"/>
      <c r="X75" s="281"/>
      <c r="Y75" s="281"/>
      <c r="Z75" s="281"/>
      <c r="AA75" s="286">
        <v>1</v>
      </c>
      <c r="AB75" s="286">
        <v>1</v>
      </c>
      <c r="AC75" s="286">
        <v>1</v>
      </c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368">
        <v>1</v>
      </c>
      <c r="BC75" s="368">
        <f t="shared" si="4"/>
        <v>0</v>
      </c>
      <c r="BD75" s="286">
        <v>0</v>
      </c>
      <c r="BE75" s="286">
        <v>0</v>
      </c>
      <c r="BF75" s="286">
        <v>0</v>
      </c>
      <c r="BG75" s="286">
        <v>0</v>
      </c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6">
        <v>1</v>
      </c>
      <c r="CB75" s="286">
        <v>1</v>
      </c>
      <c r="CC75" s="308"/>
      <c r="CD75" s="308"/>
    </row>
    <row r="76" spans="1:82" ht="16.149999999999999" customHeight="1" x14ac:dyDescent="0.2">
      <c r="A76" s="309">
        <v>39</v>
      </c>
      <c r="B76" s="310" t="s">
        <v>231</v>
      </c>
      <c r="C76" s="311" t="s">
        <v>592</v>
      </c>
      <c r="D76" s="312" t="s">
        <v>134</v>
      </c>
      <c r="E76" s="313">
        <v>12</v>
      </c>
      <c r="F76" s="348"/>
      <c r="G76" s="352">
        <f t="shared" si="3"/>
        <v>0</v>
      </c>
      <c r="H76" s="315">
        <v>3.5999999999999999E-3</v>
      </c>
      <c r="I76" s="315">
        <v>4.3200000000000002E-2</v>
      </c>
      <c r="J76" s="315">
        <v>0</v>
      </c>
      <c r="K76" s="315">
        <v>0</v>
      </c>
      <c r="L76" s="281"/>
      <c r="M76" s="281"/>
      <c r="N76" s="281"/>
      <c r="O76" s="281"/>
      <c r="P76" s="281"/>
      <c r="Q76" s="308">
        <v>2</v>
      </c>
      <c r="R76" s="281"/>
      <c r="S76" s="281"/>
      <c r="T76" s="281"/>
      <c r="U76" s="281"/>
      <c r="V76" s="281"/>
      <c r="W76" s="281"/>
      <c r="X76" s="281"/>
      <c r="Y76" s="281"/>
      <c r="Z76" s="281"/>
      <c r="AA76" s="286">
        <v>1</v>
      </c>
      <c r="AB76" s="286">
        <v>1</v>
      </c>
      <c r="AC76" s="286">
        <v>1</v>
      </c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1"/>
      <c r="AU76" s="281"/>
      <c r="AV76" s="281"/>
      <c r="AW76" s="281"/>
      <c r="AX76" s="281"/>
      <c r="AY76" s="281"/>
      <c r="AZ76" s="281"/>
      <c r="BA76" s="281"/>
      <c r="BB76" s="368">
        <v>1</v>
      </c>
      <c r="BC76" s="368">
        <f t="shared" si="4"/>
        <v>0</v>
      </c>
      <c r="BD76" s="286">
        <v>0</v>
      </c>
      <c r="BE76" s="286">
        <v>0</v>
      </c>
      <c r="BF76" s="286">
        <v>0</v>
      </c>
      <c r="BG76" s="286">
        <v>0</v>
      </c>
      <c r="BH76" s="281"/>
      <c r="BI76" s="281"/>
      <c r="BJ76" s="281"/>
      <c r="BK76" s="281"/>
      <c r="BL76" s="281"/>
      <c r="BM76" s="281"/>
      <c r="BN76" s="281"/>
      <c r="BO76" s="281"/>
      <c r="BP76" s="281"/>
      <c r="BQ76" s="281"/>
      <c r="BR76" s="281"/>
      <c r="BS76" s="281"/>
      <c r="BT76" s="281"/>
      <c r="BU76" s="281"/>
      <c r="BV76" s="281"/>
      <c r="BW76" s="281"/>
      <c r="BX76" s="281"/>
      <c r="BY76" s="281"/>
      <c r="BZ76" s="281"/>
      <c r="CA76" s="286">
        <v>1</v>
      </c>
      <c r="CB76" s="286">
        <v>1</v>
      </c>
      <c r="CC76" s="308"/>
      <c r="CD76" s="308"/>
    </row>
    <row r="77" spans="1:82" ht="16.149999999999999" customHeight="1" x14ac:dyDescent="0.2">
      <c r="A77" s="309">
        <v>40</v>
      </c>
      <c r="B77" s="310" t="s">
        <v>593</v>
      </c>
      <c r="C77" s="311" t="s">
        <v>594</v>
      </c>
      <c r="D77" s="312" t="s">
        <v>117</v>
      </c>
      <c r="E77" s="313">
        <v>28.84</v>
      </c>
      <c r="F77" s="348"/>
      <c r="G77" s="352">
        <f t="shared" si="3"/>
        <v>0</v>
      </c>
      <c r="H77" s="315">
        <v>0.17244999999999999</v>
      </c>
      <c r="I77" s="315">
        <v>4.9734579999999999</v>
      </c>
      <c r="J77" s="315">
        <v>0</v>
      </c>
      <c r="K77" s="315">
        <v>0</v>
      </c>
      <c r="L77" s="281"/>
      <c r="M77" s="281"/>
      <c r="N77" s="281"/>
      <c r="O77" s="281"/>
      <c r="P77" s="281"/>
      <c r="Q77" s="308">
        <v>2</v>
      </c>
      <c r="R77" s="281"/>
      <c r="S77" s="281"/>
      <c r="T77" s="281"/>
      <c r="U77" s="281"/>
      <c r="V77" s="281"/>
      <c r="W77" s="281"/>
      <c r="X77" s="281"/>
      <c r="Y77" s="281"/>
      <c r="Z77" s="281"/>
      <c r="AA77" s="286">
        <v>3</v>
      </c>
      <c r="AB77" s="286">
        <v>1</v>
      </c>
      <c r="AC77" s="286">
        <v>592451175</v>
      </c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368">
        <v>1</v>
      </c>
      <c r="BC77" s="368">
        <f t="shared" si="4"/>
        <v>0</v>
      </c>
      <c r="BD77" s="286">
        <v>0</v>
      </c>
      <c r="BE77" s="286">
        <v>0</v>
      </c>
      <c r="BF77" s="286">
        <v>0</v>
      </c>
      <c r="BG77" s="286">
        <v>0</v>
      </c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6">
        <v>3</v>
      </c>
      <c r="CB77" s="286">
        <v>1</v>
      </c>
      <c r="CC77" s="308"/>
      <c r="CD77" s="308"/>
    </row>
    <row r="78" spans="1:82" ht="16.149999999999999" customHeight="1" x14ac:dyDescent="0.2">
      <c r="A78" s="316"/>
      <c r="B78" s="317"/>
      <c r="C78" s="450" t="s">
        <v>595</v>
      </c>
      <c r="D78" s="451"/>
      <c r="E78" s="319">
        <v>28.84</v>
      </c>
      <c r="F78" s="349"/>
      <c r="G78" s="352"/>
      <c r="H78" s="321"/>
      <c r="I78" s="322"/>
      <c r="J78" s="321"/>
      <c r="K78" s="322"/>
      <c r="L78" s="281"/>
      <c r="M78" s="318" t="s">
        <v>595</v>
      </c>
      <c r="N78" s="281"/>
      <c r="O78" s="318"/>
      <c r="P78" s="281"/>
      <c r="Q78" s="308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365"/>
      <c r="BC78" s="368">
        <f t="shared" si="4"/>
        <v>0</v>
      </c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</row>
    <row r="79" spans="1:82" ht="16.149999999999999" customHeight="1" x14ac:dyDescent="0.2">
      <c r="A79" s="323"/>
      <c r="B79" s="324" t="s">
        <v>561</v>
      </c>
      <c r="C79" s="325" t="s">
        <v>596</v>
      </c>
      <c r="D79" s="326"/>
      <c r="E79" s="327"/>
      <c r="F79" s="328"/>
      <c r="G79" s="329">
        <f>SUM(G67:G78)</f>
        <v>0</v>
      </c>
      <c r="H79" s="330"/>
      <c r="I79" s="331">
        <v>32.937038000000001</v>
      </c>
      <c r="J79" s="330"/>
      <c r="K79" s="331">
        <v>0</v>
      </c>
      <c r="L79" s="281"/>
      <c r="M79" s="281"/>
      <c r="N79" s="281"/>
      <c r="O79" s="281"/>
      <c r="P79" s="281"/>
      <c r="Q79" s="308">
        <v>4</v>
      </c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365"/>
      <c r="BC79" s="368">
        <f>SUM(BC67:BC77)</f>
        <v>0</v>
      </c>
      <c r="BD79" s="332">
        <v>0</v>
      </c>
      <c r="BE79" s="332">
        <v>0</v>
      </c>
      <c r="BF79" s="332">
        <v>0</v>
      </c>
      <c r="BG79" s="332">
        <v>0</v>
      </c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</row>
    <row r="80" spans="1:82" ht="16.149999999999999" customHeight="1" x14ac:dyDescent="0.2">
      <c r="A80" s="300" t="s">
        <v>85</v>
      </c>
      <c r="B80" s="301" t="s">
        <v>57</v>
      </c>
      <c r="C80" s="302" t="s">
        <v>58</v>
      </c>
      <c r="D80" s="303"/>
      <c r="E80" s="304"/>
      <c r="F80" s="304"/>
      <c r="G80" s="305"/>
      <c r="H80" s="306"/>
      <c r="I80" s="307"/>
      <c r="J80" s="306"/>
      <c r="K80" s="307"/>
      <c r="L80" s="281"/>
      <c r="M80" s="281"/>
      <c r="N80" s="281"/>
      <c r="O80" s="281"/>
      <c r="P80" s="281"/>
      <c r="Q80" s="308">
        <v>1</v>
      </c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365"/>
      <c r="BC80" s="368">
        <f t="shared" si="4"/>
        <v>0</v>
      </c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</row>
    <row r="81" spans="1:82" ht="16.149999999999999" customHeight="1" x14ac:dyDescent="0.2">
      <c r="A81" s="309">
        <v>41</v>
      </c>
      <c r="B81" s="310" t="s">
        <v>597</v>
      </c>
      <c r="C81" s="311" t="s">
        <v>598</v>
      </c>
      <c r="D81" s="312" t="s">
        <v>147</v>
      </c>
      <c r="E81" s="313">
        <v>2</v>
      </c>
      <c r="F81" s="355"/>
      <c r="G81" s="314">
        <f>E81*F81</f>
        <v>0</v>
      </c>
      <c r="H81" s="315">
        <v>1.017E-2</v>
      </c>
      <c r="I81" s="315">
        <v>2.034E-2</v>
      </c>
      <c r="J81" s="315">
        <v>0</v>
      </c>
      <c r="K81" s="315">
        <v>0</v>
      </c>
      <c r="L81" s="281"/>
      <c r="M81" s="281"/>
      <c r="N81" s="281"/>
      <c r="O81" s="281"/>
      <c r="P81" s="281"/>
      <c r="Q81" s="308">
        <v>2</v>
      </c>
      <c r="R81" s="281"/>
      <c r="S81" s="281"/>
      <c r="T81" s="281"/>
      <c r="U81" s="281"/>
      <c r="V81" s="281"/>
      <c r="W81" s="281"/>
      <c r="X81" s="281"/>
      <c r="Y81" s="281"/>
      <c r="Z81" s="281"/>
      <c r="AA81" s="286">
        <v>1</v>
      </c>
      <c r="AB81" s="286">
        <v>1</v>
      </c>
      <c r="AC81" s="286">
        <v>1</v>
      </c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368">
        <v>1</v>
      </c>
      <c r="BC81" s="368">
        <f t="shared" si="4"/>
        <v>0</v>
      </c>
      <c r="BD81" s="286">
        <v>0</v>
      </c>
      <c r="BE81" s="286">
        <v>0</v>
      </c>
      <c r="BF81" s="286">
        <v>0</v>
      </c>
      <c r="BG81" s="286">
        <v>0</v>
      </c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6">
        <v>1</v>
      </c>
      <c r="CB81" s="286">
        <v>1</v>
      </c>
      <c r="CC81" s="308"/>
      <c r="CD81" s="308"/>
    </row>
    <row r="82" spans="1:82" ht="16.149999999999999" customHeight="1" x14ac:dyDescent="0.2">
      <c r="A82" s="316"/>
      <c r="B82" s="317"/>
      <c r="C82" s="450" t="s">
        <v>599</v>
      </c>
      <c r="D82" s="451"/>
      <c r="E82" s="319">
        <v>2</v>
      </c>
      <c r="F82" s="356"/>
      <c r="G82" s="352">
        <f t="shared" ref="G82:G90" si="5">E82*F82</f>
        <v>0</v>
      </c>
      <c r="H82" s="321"/>
      <c r="I82" s="322"/>
      <c r="J82" s="321"/>
      <c r="K82" s="322"/>
      <c r="L82" s="281"/>
      <c r="M82" s="318" t="s">
        <v>599</v>
      </c>
      <c r="N82" s="281"/>
      <c r="O82" s="318"/>
      <c r="P82" s="281"/>
      <c r="Q82" s="308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365"/>
      <c r="BC82" s="368">
        <f t="shared" si="4"/>
        <v>0</v>
      </c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</row>
    <row r="83" spans="1:82" ht="16.149999999999999" customHeight="1" x14ac:dyDescent="0.2">
      <c r="A83" s="309">
        <v>42</v>
      </c>
      <c r="B83" s="310" t="s">
        <v>600</v>
      </c>
      <c r="C83" s="311" t="s">
        <v>601</v>
      </c>
      <c r="D83" s="312" t="s">
        <v>134</v>
      </c>
      <c r="E83" s="313">
        <v>12.5</v>
      </c>
      <c r="F83" s="355"/>
      <c r="G83" s="352">
        <f t="shared" si="5"/>
        <v>0</v>
      </c>
      <c r="H83" s="315">
        <v>3.65E-3</v>
      </c>
      <c r="I83" s="315">
        <v>4.5624999999999999E-2</v>
      </c>
      <c r="J83" s="315">
        <v>0</v>
      </c>
      <c r="K83" s="315">
        <v>0</v>
      </c>
      <c r="L83" s="281"/>
      <c r="M83" s="281"/>
      <c r="N83" s="281"/>
      <c r="O83" s="281"/>
      <c r="P83" s="281"/>
      <c r="Q83" s="308">
        <v>2</v>
      </c>
      <c r="R83" s="281"/>
      <c r="S83" s="281"/>
      <c r="T83" s="281"/>
      <c r="U83" s="281"/>
      <c r="V83" s="281"/>
      <c r="W83" s="281"/>
      <c r="X83" s="281"/>
      <c r="Y83" s="281"/>
      <c r="Z83" s="281"/>
      <c r="AA83" s="286">
        <v>1</v>
      </c>
      <c r="AB83" s="286">
        <v>1</v>
      </c>
      <c r="AC83" s="286">
        <v>1</v>
      </c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368">
        <v>1</v>
      </c>
      <c r="BC83" s="368">
        <f t="shared" si="4"/>
        <v>0</v>
      </c>
      <c r="BD83" s="286">
        <v>0</v>
      </c>
      <c r="BE83" s="286">
        <v>0</v>
      </c>
      <c r="BF83" s="286">
        <v>0</v>
      </c>
      <c r="BG83" s="286">
        <v>0</v>
      </c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6">
        <v>1</v>
      </c>
      <c r="CB83" s="286">
        <v>1</v>
      </c>
      <c r="CC83" s="308"/>
      <c r="CD83" s="308"/>
    </row>
    <row r="84" spans="1:82" ht="16.149999999999999" customHeight="1" x14ac:dyDescent="0.2">
      <c r="A84" s="309">
        <v>43</v>
      </c>
      <c r="B84" s="310" t="s">
        <v>602</v>
      </c>
      <c r="C84" s="311" t="s">
        <v>603</v>
      </c>
      <c r="D84" s="312" t="s">
        <v>147</v>
      </c>
      <c r="E84" s="313">
        <v>2</v>
      </c>
      <c r="F84" s="355"/>
      <c r="G84" s="352">
        <f t="shared" si="5"/>
        <v>0</v>
      </c>
      <c r="H84" s="315">
        <v>3.0596700000000001</v>
      </c>
      <c r="I84" s="315">
        <v>6.1193400000000002</v>
      </c>
      <c r="J84" s="315">
        <v>0</v>
      </c>
      <c r="K84" s="315">
        <v>0</v>
      </c>
      <c r="L84" s="281"/>
      <c r="M84" s="281"/>
      <c r="N84" s="281"/>
      <c r="O84" s="281"/>
      <c r="P84" s="281"/>
      <c r="Q84" s="308">
        <v>2</v>
      </c>
      <c r="R84" s="281"/>
      <c r="S84" s="281"/>
      <c r="T84" s="281"/>
      <c r="U84" s="281"/>
      <c r="V84" s="281"/>
      <c r="W84" s="281"/>
      <c r="X84" s="281"/>
      <c r="Y84" s="281"/>
      <c r="Z84" s="281"/>
      <c r="AA84" s="286">
        <v>1</v>
      </c>
      <c r="AB84" s="286">
        <v>1</v>
      </c>
      <c r="AC84" s="286">
        <v>1</v>
      </c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368">
        <v>1</v>
      </c>
      <c r="BC84" s="368">
        <f t="shared" si="4"/>
        <v>0</v>
      </c>
      <c r="BD84" s="286">
        <v>0</v>
      </c>
      <c r="BE84" s="286">
        <v>0</v>
      </c>
      <c r="BF84" s="286">
        <v>0</v>
      </c>
      <c r="BG84" s="286">
        <v>0</v>
      </c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6">
        <v>1</v>
      </c>
      <c r="CB84" s="286">
        <v>1</v>
      </c>
      <c r="CC84" s="308"/>
      <c r="CD84" s="308"/>
    </row>
    <row r="85" spans="1:82" ht="16.149999999999999" customHeight="1" x14ac:dyDescent="0.2">
      <c r="A85" s="309">
        <v>44</v>
      </c>
      <c r="B85" s="310" t="s">
        <v>604</v>
      </c>
      <c r="C85" s="311" t="s">
        <v>605</v>
      </c>
      <c r="D85" s="312" t="s">
        <v>147</v>
      </c>
      <c r="E85" s="313">
        <v>1</v>
      </c>
      <c r="F85" s="355"/>
      <c r="G85" s="352">
        <f t="shared" si="5"/>
        <v>0</v>
      </c>
      <c r="H85" s="315">
        <v>0.15570000000000001</v>
      </c>
      <c r="I85" s="315">
        <v>0.15570000000000001</v>
      </c>
      <c r="J85" s="315">
        <v>0</v>
      </c>
      <c r="K85" s="315">
        <v>0</v>
      </c>
      <c r="L85" s="281"/>
      <c r="M85" s="281"/>
      <c r="N85" s="281"/>
      <c r="O85" s="281"/>
      <c r="P85" s="281"/>
      <c r="Q85" s="308">
        <v>2</v>
      </c>
      <c r="R85" s="281"/>
      <c r="S85" s="281"/>
      <c r="T85" s="281"/>
      <c r="U85" s="281"/>
      <c r="V85" s="281"/>
      <c r="W85" s="281"/>
      <c r="X85" s="281"/>
      <c r="Y85" s="281"/>
      <c r="Z85" s="281"/>
      <c r="AA85" s="286">
        <v>1</v>
      </c>
      <c r="AB85" s="286">
        <v>1</v>
      </c>
      <c r="AC85" s="286">
        <v>1</v>
      </c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368">
        <v>1</v>
      </c>
      <c r="BC85" s="368">
        <f t="shared" si="4"/>
        <v>0</v>
      </c>
      <c r="BD85" s="286">
        <v>0</v>
      </c>
      <c r="BE85" s="286">
        <v>0</v>
      </c>
      <c r="BF85" s="286">
        <v>0</v>
      </c>
      <c r="BG85" s="286">
        <v>0</v>
      </c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6">
        <v>1</v>
      </c>
      <c r="CB85" s="286">
        <v>1</v>
      </c>
      <c r="CC85" s="308"/>
      <c r="CD85" s="308"/>
    </row>
    <row r="86" spans="1:82" ht="16.149999999999999" customHeight="1" x14ac:dyDescent="0.2">
      <c r="A86" s="316"/>
      <c r="B86" s="317"/>
      <c r="C86" s="450" t="s">
        <v>606</v>
      </c>
      <c r="D86" s="451"/>
      <c r="E86" s="319">
        <v>1</v>
      </c>
      <c r="F86" s="356"/>
      <c r="G86" s="352">
        <f t="shared" si="5"/>
        <v>0</v>
      </c>
      <c r="H86" s="321"/>
      <c r="I86" s="322"/>
      <c r="J86" s="321"/>
      <c r="K86" s="322"/>
      <c r="L86" s="281"/>
      <c r="M86" s="318" t="s">
        <v>606</v>
      </c>
      <c r="N86" s="281"/>
      <c r="O86" s="318"/>
      <c r="P86" s="281"/>
      <c r="Q86" s="308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365"/>
      <c r="BC86" s="368">
        <f t="shared" si="4"/>
        <v>0</v>
      </c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</row>
    <row r="87" spans="1:82" ht="16.149999999999999" customHeight="1" x14ac:dyDescent="0.2">
      <c r="A87" s="309">
        <v>45</v>
      </c>
      <c r="B87" s="310" t="s">
        <v>607</v>
      </c>
      <c r="C87" s="311" t="s">
        <v>608</v>
      </c>
      <c r="D87" s="312" t="s">
        <v>92</v>
      </c>
      <c r="E87" s="313">
        <v>1.5</v>
      </c>
      <c r="F87" s="355"/>
      <c r="G87" s="352">
        <f t="shared" si="5"/>
        <v>0</v>
      </c>
      <c r="H87" s="315">
        <v>2.5249999999999999</v>
      </c>
      <c r="I87" s="315">
        <v>3.7874999999999996</v>
      </c>
      <c r="J87" s="315">
        <v>0</v>
      </c>
      <c r="K87" s="315">
        <v>0</v>
      </c>
      <c r="L87" s="281"/>
      <c r="M87" s="281"/>
      <c r="N87" s="281"/>
      <c r="O87" s="281"/>
      <c r="P87" s="281"/>
      <c r="Q87" s="308">
        <v>2</v>
      </c>
      <c r="R87" s="281"/>
      <c r="S87" s="281"/>
      <c r="T87" s="281"/>
      <c r="U87" s="281"/>
      <c r="V87" s="281"/>
      <c r="W87" s="281"/>
      <c r="X87" s="281"/>
      <c r="Y87" s="281"/>
      <c r="Z87" s="281"/>
      <c r="AA87" s="286">
        <v>1</v>
      </c>
      <c r="AB87" s="286">
        <v>1</v>
      </c>
      <c r="AC87" s="286">
        <v>1</v>
      </c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368">
        <v>1</v>
      </c>
      <c r="BC87" s="368">
        <f t="shared" si="4"/>
        <v>0</v>
      </c>
      <c r="BD87" s="286">
        <v>0</v>
      </c>
      <c r="BE87" s="286">
        <v>0</v>
      </c>
      <c r="BF87" s="286">
        <v>0</v>
      </c>
      <c r="BG87" s="286">
        <v>0</v>
      </c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6">
        <v>1</v>
      </c>
      <c r="CB87" s="286">
        <v>1</v>
      </c>
      <c r="CC87" s="308"/>
      <c r="CD87" s="308"/>
    </row>
    <row r="88" spans="1:82" ht="16.149999999999999" customHeight="1" x14ac:dyDescent="0.2">
      <c r="A88" s="316"/>
      <c r="B88" s="317"/>
      <c r="C88" s="450" t="s">
        <v>609</v>
      </c>
      <c r="D88" s="451"/>
      <c r="E88" s="319">
        <v>1.5</v>
      </c>
      <c r="F88" s="356"/>
      <c r="G88" s="352">
        <f t="shared" si="5"/>
        <v>0</v>
      </c>
      <c r="H88" s="321"/>
      <c r="I88" s="322"/>
      <c r="J88" s="321"/>
      <c r="K88" s="322"/>
      <c r="L88" s="281"/>
      <c r="M88" s="318" t="s">
        <v>609</v>
      </c>
      <c r="N88" s="281"/>
      <c r="O88" s="318"/>
      <c r="P88" s="281"/>
      <c r="Q88" s="308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365"/>
      <c r="BC88" s="368">
        <f t="shared" si="4"/>
        <v>0</v>
      </c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</row>
    <row r="89" spans="1:82" ht="16.149999999999999" customHeight="1" x14ac:dyDescent="0.2">
      <c r="A89" s="309">
        <v>46</v>
      </c>
      <c r="B89" s="310" t="s">
        <v>610</v>
      </c>
      <c r="C89" s="311" t="s">
        <v>611</v>
      </c>
      <c r="D89" s="312" t="s">
        <v>552</v>
      </c>
      <c r="E89" s="313">
        <v>1</v>
      </c>
      <c r="F89" s="355"/>
      <c r="G89" s="352">
        <f t="shared" si="5"/>
        <v>0</v>
      </c>
      <c r="H89" s="315">
        <v>0</v>
      </c>
      <c r="I89" s="315">
        <v>0</v>
      </c>
      <c r="J89" s="315">
        <v>0</v>
      </c>
      <c r="K89" s="315">
        <v>0</v>
      </c>
      <c r="L89" s="281"/>
      <c r="M89" s="281"/>
      <c r="N89" s="281"/>
      <c r="O89" s="281"/>
      <c r="P89" s="281"/>
      <c r="Q89" s="308">
        <v>2</v>
      </c>
      <c r="R89" s="281"/>
      <c r="S89" s="281"/>
      <c r="T89" s="281"/>
      <c r="U89" s="281"/>
      <c r="V89" s="281"/>
      <c r="W89" s="281"/>
      <c r="X89" s="281"/>
      <c r="Y89" s="281"/>
      <c r="Z89" s="281"/>
      <c r="AA89" s="286">
        <v>12</v>
      </c>
      <c r="AB89" s="286">
        <v>0</v>
      </c>
      <c r="AC89" s="286">
        <v>46</v>
      </c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368">
        <v>1</v>
      </c>
      <c r="BC89" s="368">
        <f t="shared" si="4"/>
        <v>0</v>
      </c>
      <c r="BD89" s="286">
        <v>0</v>
      </c>
      <c r="BE89" s="286">
        <v>0</v>
      </c>
      <c r="BF89" s="286">
        <v>0</v>
      </c>
      <c r="BG89" s="286">
        <v>0</v>
      </c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6">
        <v>12</v>
      </c>
      <c r="CB89" s="286">
        <v>0</v>
      </c>
      <c r="CC89" s="308"/>
      <c r="CD89" s="308"/>
    </row>
    <row r="90" spans="1:82" ht="16.149999999999999" customHeight="1" x14ac:dyDescent="0.2">
      <c r="A90" s="316"/>
      <c r="B90" s="317"/>
      <c r="C90" s="450" t="s">
        <v>612</v>
      </c>
      <c r="D90" s="451"/>
      <c r="E90" s="319">
        <v>1</v>
      </c>
      <c r="F90" s="356"/>
      <c r="G90" s="352">
        <f t="shared" si="5"/>
        <v>0</v>
      </c>
      <c r="H90" s="321"/>
      <c r="I90" s="322"/>
      <c r="J90" s="321"/>
      <c r="K90" s="322"/>
      <c r="L90" s="281"/>
      <c r="M90" s="318" t="s">
        <v>612</v>
      </c>
      <c r="N90" s="281"/>
      <c r="O90" s="318"/>
      <c r="P90" s="281"/>
      <c r="Q90" s="308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365"/>
      <c r="BC90" s="368">
        <f t="shared" si="4"/>
        <v>0</v>
      </c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</row>
    <row r="91" spans="1:82" ht="16.149999999999999" customHeight="1" x14ac:dyDescent="0.2">
      <c r="A91" s="323"/>
      <c r="B91" s="324" t="s">
        <v>561</v>
      </c>
      <c r="C91" s="325" t="s">
        <v>613</v>
      </c>
      <c r="D91" s="326"/>
      <c r="E91" s="327"/>
      <c r="F91" s="328"/>
      <c r="G91" s="354">
        <f>SUM(G81:G90)</f>
        <v>0</v>
      </c>
      <c r="H91" s="330"/>
      <c r="I91" s="331">
        <v>10.128505000000001</v>
      </c>
      <c r="J91" s="330"/>
      <c r="K91" s="331">
        <v>0</v>
      </c>
      <c r="L91" s="281"/>
      <c r="M91" s="281"/>
      <c r="N91" s="281"/>
      <c r="O91" s="281"/>
      <c r="P91" s="281"/>
      <c r="Q91" s="308">
        <v>4</v>
      </c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365"/>
      <c r="BC91" s="368">
        <f>SUM(BC81:BC89)</f>
        <v>0</v>
      </c>
      <c r="BD91" s="332">
        <v>0</v>
      </c>
      <c r="BE91" s="332">
        <v>0</v>
      </c>
      <c r="BF91" s="332">
        <v>0</v>
      </c>
      <c r="BG91" s="332">
        <v>0</v>
      </c>
      <c r="BH91" s="281"/>
      <c r="BI91" s="281"/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281"/>
    </row>
    <row r="92" spans="1:82" ht="16.149999999999999" customHeight="1" x14ac:dyDescent="0.2">
      <c r="A92" s="300" t="s">
        <v>85</v>
      </c>
      <c r="B92" s="301" t="s">
        <v>61</v>
      </c>
      <c r="C92" s="302" t="s">
        <v>62</v>
      </c>
      <c r="D92" s="303"/>
      <c r="E92" s="304"/>
      <c r="F92" s="357"/>
      <c r="G92" s="305"/>
      <c r="H92" s="306"/>
      <c r="I92" s="307"/>
      <c r="J92" s="306"/>
      <c r="K92" s="307"/>
      <c r="L92" s="281"/>
      <c r="M92" s="281"/>
      <c r="N92" s="281"/>
      <c r="O92" s="281"/>
      <c r="P92" s="281"/>
      <c r="Q92" s="308">
        <v>1</v>
      </c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365"/>
      <c r="BC92" s="368">
        <f t="shared" si="4"/>
        <v>0</v>
      </c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281"/>
      <c r="BV92" s="281"/>
      <c r="BW92" s="281"/>
      <c r="BX92" s="281"/>
      <c r="BY92" s="281"/>
      <c r="BZ92" s="281"/>
      <c r="CA92" s="281"/>
      <c r="CB92" s="281"/>
      <c r="CC92" s="281"/>
      <c r="CD92" s="281"/>
    </row>
    <row r="93" spans="1:82" ht="16.149999999999999" customHeight="1" x14ac:dyDescent="0.2">
      <c r="A93" s="309">
        <v>47</v>
      </c>
      <c r="B93" s="310" t="s">
        <v>614</v>
      </c>
      <c r="C93" s="311" t="s">
        <v>615</v>
      </c>
      <c r="D93" s="312" t="s">
        <v>147</v>
      </c>
      <c r="E93" s="313">
        <v>2</v>
      </c>
      <c r="F93" s="358"/>
      <c r="G93" s="314">
        <f>E93*F93</f>
        <v>0</v>
      </c>
      <c r="H93" s="315">
        <v>0</v>
      </c>
      <c r="I93" s="315">
        <v>0</v>
      </c>
      <c r="J93" s="315">
        <v>0</v>
      </c>
      <c r="K93" s="315">
        <v>0</v>
      </c>
      <c r="L93" s="281"/>
      <c r="M93" s="281"/>
      <c r="N93" s="281"/>
      <c r="O93" s="281"/>
      <c r="P93" s="281"/>
      <c r="Q93" s="308">
        <v>2</v>
      </c>
      <c r="R93" s="281"/>
      <c r="S93" s="281"/>
      <c r="T93" s="281"/>
      <c r="U93" s="281"/>
      <c r="V93" s="281"/>
      <c r="W93" s="281"/>
      <c r="X93" s="281"/>
      <c r="Y93" s="281"/>
      <c r="Z93" s="281"/>
      <c r="AA93" s="286">
        <v>1</v>
      </c>
      <c r="AB93" s="286">
        <v>1</v>
      </c>
      <c r="AC93" s="286">
        <v>1</v>
      </c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368">
        <v>1</v>
      </c>
      <c r="BC93" s="368">
        <f t="shared" si="4"/>
        <v>0</v>
      </c>
      <c r="BD93" s="286">
        <v>0</v>
      </c>
      <c r="BE93" s="286">
        <v>0</v>
      </c>
      <c r="BF93" s="286">
        <v>0</v>
      </c>
      <c r="BG93" s="286">
        <v>0</v>
      </c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6">
        <v>1</v>
      </c>
      <c r="CB93" s="286">
        <v>1</v>
      </c>
      <c r="CC93" s="308"/>
      <c r="CD93" s="308"/>
    </row>
    <row r="94" spans="1:82" ht="16.149999999999999" customHeight="1" x14ac:dyDescent="0.2">
      <c r="A94" s="309">
        <v>48</v>
      </c>
      <c r="B94" s="310" t="s">
        <v>616</v>
      </c>
      <c r="C94" s="311" t="s">
        <v>617</v>
      </c>
      <c r="D94" s="312" t="s">
        <v>147</v>
      </c>
      <c r="E94" s="313">
        <v>60</v>
      </c>
      <c r="F94" s="358"/>
      <c r="G94" s="352">
        <f t="shared" ref="G94:G112" si="6">E94*F94</f>
        <v>0</v>
      </c>
      <c r="H94" s="315">
        <v>0</v>
      </c>
      <c r="I94" s="315">
        <v>0</v>
      </c>
      <c r="J94" s="315">
        <v>0</v>
      </c>
      <c r="K94" s="315">
        <v>0</v>
      </c>
      <c r="L94" s="281"/>
      <c r="M94" s="281"/>
      <c r="N94" s="281"/>
      <c r="O94" s="281"/>
      <c r="P94" s="281"/>
      <c r="Q94" s="308">
        <v>2</v>
      </c>
      <c r="R94" s="281"/>
      <c r="S94" s="281"/>
      <c r="T94" s="281"/>
      <c r="U94" s="281"/>
      <c r="V94" s="281"/>
      <c r="W94" s="281"/>
      <c r="X94" s="281"/>
      <c r="Y94" s="281"/>
      <c r="Z94" s="281"/>
      <c r="AA94" s="286">
        <v>1</v>
      </c>
      <c r="AB94" s="286">
        <v>1</v>
      </c>
      <c r="AC94" s="286">
        <v>1</v>
      </c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368">
        <v>1</v>
      </c>
      <c r="BC94" s="368">
        <f t="shared" si="4"/>
        <v>0</v>
      </c>
      <c r="BD94" s="286">
        <v>0</v>
      </c>
      <c r="BE94" s="286">
        <v>0</v>
      </c>
      <c r="BF94" s="286">
        <v>0</v>
      </c>
      <c r="BG94" s="286">
        <v>0</v>
      </c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1"/>
      <c r="BZ94" s="281"/>
      <c r="CA94" s="286">
        <v>1</v>
      </c>
      <c r="CB94" s="286">
        <v>1</v>
      </c>
      <c r="CC94" s="308"/>
      <c r="CD94" s="308"/>
    </row>
    <row r="95" spans="1:82" ht="16.149999999999999" customHeight="1" x14ac:dyDescent="0.2">
      <c r="A95" s="316"/>
      <c r="B95" s="317"/>
      <c r="C95" s="450" t="s">
        <v>618</v>
      </c>
      <c r="D95" s="451"/>
      <c r="E95" s="319">
        <v>60</v>
      </c>
      <c r="F95" s="359"/>
      <c r="G95" s="352">
        <f t="shared" si="6"/>
        <v>0</v>
      </c>
      <c r="H95" s="321"/>
      <c r="I95" s="322"/>
      <c r="J95" s="321"/>
      <c r="K95" s="322"/>
      <c r="L95" s="281"/>
      <c r="M95" s="318" t="s">
        <v>618</v>
      </c>
      <c r="N95" s="281"/>
      <c r="O95" s="318"/>
      <c r="P95" s="281"/>
      <c r="Q95" s="308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81"/>
      <c r="AV95" s="281"/>
      <c r="AW95" s="281"/>
      <c r="AX95" s="281"/>
      <c r="AY95" s="281"/>
      <c r="AZ95" s="281"/>
      <c r="BA95" s="281"/>
      <c r="BB95" s="365"/>
      <c r="BC95" s="368">
        <f t="shared" si="4"/>
        <v>0</v>
      </c>
      <c r="BD95" s="281"/>
      <c r="BE95" s="281"/>
      <c r="BF95" s="281"/>
      <c r="BG95" s="281"/>
      <c r="BH95" s="281"/>
      <c r="BI95" s="281"/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281"/>
      <c r="BV95" s="281"/>
      <c r="BW95" s="281"/>
      <c r="BX95" s="281"/>
      <c r="BY95" s="281"/>
      <c r="BZ95" s="281"/>
      <c r="CA95" s="281"/>
      <c r="CB95" s="281"/>
      <c r="CC95" s="281"/>
      <c r="CD95" s="281"/>
    </row>
    <row r="96" spans="1:82" ht="16.149999999999999" customHeight="1" x14ac:dyDescent="0.2">
      <c r="A96" s="309">
        <v>49</v>
      </c>
      <c r="B96" s="310" t="s">
        <v>386</v>
      </c>
      <c r="C96" s="311" t="s">
        <v>619</v>
      </c>
      <c r="D96" s="312" t="s">
        <v>147</v>
      </c>
      <c r="E96" s="313">
        <v>11</v>
      </c>
      <c r="F96" s="358"/>
      <c r="G96" s="352">
        <f t="shared" si="6"/>
        <v>0</v>
      </c>
      <c r="H96" s="315">
        <v>6.6000000000000003E-2</v>
      </c>
      <c r="I96" s="315">
        <v>0.72599999999999998</v>
      </c>
      <c r="J96" s="315">
        <v>0</v>
      </c>
      <c r="K96" s="315">
        <v>0</v>
      </c>
      <c r="L96" s="281"/>
      <c r="M96" s="281"/>
      <c r="N96" s="281"/>
      <c r="O96" s="281"/>
      <c r="P96" s="281"/>
      <c r="Q96" s="308">
        <v>2</v>
      </c>
      <c r="R96" s="281"/>
      <c r="S96" s="281"/>
      <c r="T96" s="281"/>
      <c r="U96" s="281"/>
      <c r="V96" s="281"/>
      <c r="W96" s="281"/>
      <c r="X96" s="281"/>
      <c r="Y96" s="281"/>
      <c r="Z96" s="281"/>
      <c r="AA96" s="286">
        <v>1</v>
      </c>
      <c r="AB96" s="286">
        <v>1</v>
      </c>
      <c r="AC96" s="286">
        <v>1</v>
      </c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281"/>
      <c r="AX96" s="281"/>
      <c r="AY96" s="281"/>
      <c r="AZ96" s="281"/>
      <c r="BA96" s="281"/>
      <c r="BB96" s="368">
        <v>1</v>
      </c>
      <c r="BC96" s="368">
        <f t="shared" si="4"/>
        <v>0</v>
      </c>
      <c r="BD96" s="286">
        <v>0</v>
      </c>
      <c r="BE96" s="286">
        <v>0</v>
      </c>
      <c r="BF96" s="286">
        <v>0</v>
      </c>
      <c r="BG96" s="286">
        <v>0</v>
      </c>
      <c r="BH96" s="281"/>
      <c r="BI96" s="281"/>
      <c r="BJ96" s="281"/>
      <c r="BK96" s="281"/>
      <c r="BL96" s="281"/>
      <c r="BM96" s="281"/>
      <c r="BN96" s="281"/>
      <c r="BO96" s="281"/>
      <c r="BP96" s="281"/>
      <c r="BQ96" s="281"/>
      <c r="BR96" s="281"/>
      <c r="BS96" s="281"/>
      <c r="BT96" s="281"/>
      <c r="BU96" s="281"/>
      <c r="BV96" s="281"/>
      <c r="BW96" s="281"/>
      <c r="BX96" s="281"/>
      <c r="BY96" s="281"/>
      <c r="BZ96" s="281"/>
      <c r="CA96" s="286">
        <v>1</v>
      </c>
      <c r="CB96" s="286">
        <v>1</v>
      </c>
      <c r="CC96" s="308"/>
      <c r="CD96" s="308"/>
    </row>
    <row r="97" spans="1:82" ht="16.149999999999999" customHeight="1" x14ac:dyDescent="0.2">
      <c r="A97" s="316"/>
      <c r="B97" s="317"/>
      <c r="C97" s="450" t="s">
        <v>620</v>
      </c>
      <c r="D97" s="451"/>
      <c r="E97" s="319">
        <v>11</v>
      </c>
      <c r="F97" s="359"/>
      <c r="G97" s="352">
        <f t="shared" si="6"/>
        <v>0</v>
      </c>
      <c r="H97" s="321"/>
      <c r="I97" s="322"/>
      <c r="J97" s="321"/>
      <c r="K97" s="322"/>
      <c r="L97" s="281"/>
      <c r="M97" s="318" t="s">
        <v>620</v>
      </c>
      <c r="N97" s="281"/>
      <c r="O97" s="318"/>
      <c r="P97" s="281"/>
      <c r="Q97" s="308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  <c r="AQ97" s="281"/>
      <c r="AR97" s="281"/>
      <c r="AS97" s="281"/>
      <c r="AT97" s="281"/>
      <c r="AU97" s="281"/>
      <c r="AV97" s="281"/>
      <c r="AW97" s="281"/>
      <c r="AX97" s="281"/>
      <c r="AY97" s="281"/>
      <c r="AZ97" s="281"/>
      <c r="BA97" s="281"/>
      <c r="BB97" s="365"/>
      <c r="BC97" s="368">
        <f t="shared" si="4"/>
        <v>0</v>
      </c>
      <c r="BD97" s="281"/>
      <c r="BE97" s="281"/>
      <c r="BF97" s="281"/>
      <c r="BG97" s="281"/>
      <c r="BH97" s="281"/>
      <c r="BI97" s="281"/>
      <c r="BJ97" s="281"/>
      <c r="BK97" s="281"/>
      <c r="BL97" s="281"/>
      <c r="BM97" s="281"/>
      <c r="BN97" s="281"/>
      <c r="BO97" s="281"/>
      <c r="BP97" s="281"/>
      <c r="BQ97" s="281"/>
      <c r="BR97" s="281"/>
      <c r="BS97" s="281"/>
      <c r="BT97" s="281"/>
      <c r="BU97" s="281"/>
      <c r="BV97" s="281"/>
      <c r="BW97" s="281"/>
      <c r="BX97" s="281"/>
      <c r="BY97" s="281"/>
      <c r="BZ97" s="281"/>
      <c r="CA97" s="281"/>
      <c r="CB97" s="281"/>
      <c r="CC97" s="281"/>
      <c r="CD97" s="281"/>
    </row>
    <row r="98" spans="1:82" ht="16.149999999999999" customHeight="1" x14ac:dyDescent="0.2">
      <c r="A98" s="309">
        <v>50</v>
      </c>
      <c r="B98" s="310" t="s">
        <v>390</v>
      </c>
      <c r="C98" s="311" t="s">
        <v>621</v>
      </c>
      <c r="D98" s="312" t="s">
        <v>147</v>
      </c>
      <c r="E98" s="313">
        <v>330</v>
      </c>
      <c r="F98" s="358"/>
      <c r="G98" s="352">
        <f t="shared" si="6"/>
        <v>0</v>
      </c>
      <c r="H98" s="315">
        <v>0</v>
      </c>
      <c r="I98" s="315">
        <v>0</v>
      </c>
      <c r="J98" s="315">
        <v>0</v>
      </c>
      <c r="K98" s="315">
        <v>0</v>
      </c>
      <c r="L98" s="281"/>
      <c r="M98" s="281"/>
      <c r="N98" s="281"/>
      <c r="O98" s="281"/>
      <c r="P98" s="281"/>
      <c r="Q98" s="308">
        <v>2</v>
      </c>
      <c r="R98" s="281"/>
      <c r="S98" s="281"/>
      <c r="T98" s="281"/>
      <c r="U98" s="281"/>
      <c r="V98" s="281"/>
      <c r="W98" s="281"/>
      <c r="X98" s="281"/>
      <c r="Y98" s="281"/>
      <c r="Z98" s="281"/>
      <c r="AA98" s="286">
        <v>1</v>
      </c>
      <c r="AB98" s="286">
        <v>1</v>
      </c>
      <c r="AC98" s="286">
        <v>1</v>
      </c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Q98" s="281"/>
      <c r="AR98" s="281"/>
      <c r="AS98" s="281"/>
      <c r="AT98" s="281"/>
      <c r="AU98" s="281"/>
      <c r="AV98" s="281"/>
      <c r="AW98" s="281"/>
      <c r="AX98" s="281"/>
      <c r="AY98" s="281"/>
      <c r="AZ98" s="281"/>
      <c r="BA98" s="281"/>
      <c r="BB98" s="368">
        <v>1</v>
      </c>
      <c r="BC98" s="368">
        <f t="shared" si="4"/>
        <v>0</v>
      </c>
      <c r="BD98" s="286">
        <v>0</v>
      </c>
      <c r="BE98" s="286">
        <v>0</v>
      </c>
      <c r="BF98" s="286">
        <v>0</v>
      </c>
      <c r="BG98" s="286">
        <v>0</v>
      </c>
      <c r="BH98" s="281"/>
      <c r="BI98" s="281"/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281"/>
      <c r="BV98" s="281"/>
      <c r="BW98" s="281"/>
      <c r="BX98" s="281"/>
      <c r="BY98" s="281"/>
      <c r="BZ98" s="281"/>
      <c r="CA98" s="286">
        <v>1</v>
      </c>
      <c r="CB98" s="286">
        <v>1</v>
      </c>
      <c r="CC98" s="308"/>
      <c r="CD98" s="308"/>
    </row>
    <row r="99" spans="1:82" ht="16.149999999999999" customHeight="1" x14ac:dyDescent="0.2">
      <c r="A99" s="316"/>
      <c r="B99" s="317"/>
      <c r="C99" s="450" t="s">
        <v>622</v>
      </c>
      <c r="D99" s="451"/>
      <c r="E99" s="319">
        <v>330</v>
      </c>
      <c r="F99" s="359"/>
      <c r="G99" s="352">
        <f t="shared" si="6"/>
        <v>0</v>
      </c>
      <c r="H99" s="321"/>
      <c r="I99" s="322"/>
      <c r="J99" s="321"/>
      <c r="K99" s="322"/>
      <c r="L99" s="281"/>
      <c r="M99" s="318" t="s">
        <v>622</v>
      </c>
      <c r="N99" s="281"/>
      <c r="O99" s="318"/>
      <c r="P99" s="281"/>
      <c r="Q99" s="308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1"/>
      <c r="AZ99" s="281"/>
      <c r="BA99" s="281"/>
      <c r="BB99" s="365"/>
      <c r="BC99" s="368">
        <f t="shared" si="4"/>
        <v>0</v>
      </c>
      <c r="BD99" s="281"/>
      <c r="BE99" s="281"/>
      <c r="BF99" s="281"/>
      <c r="BG99" s="281"/>
      <c r="BH99" s="281"/>
      <c r="BI99" s="281"/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281"/>
      <c r="BV99" s="281"/>
      <c r="BW99" s="281"/>
      <c r="BX99" s="281"/>
      <c r="BY99" s="281"/>
      <c r="BZ99" s="281"/>
      <c r="CA99" s="281"/>
      <c r="CB99" s="281"/>
      <c r="CC99" s="281"/>
      <c r="CD99" s="281"/>
    </row>
    <row r="100" spans="1:82" ht="16.149999999999999" customHeight="1" x14ac:dyDescent="0.2">
      <c r="A100" s="309">
        <v>51</v>
      </c>
      <c r="B100" s="310" t="s">
        <v>394</v>
      </c>
      <c r="C100" s="311" t="s">
        <v>623</v>
      </c>
      <c r="D100" s="312" t="s">
        <v>147</v>
      </c>
      <c r="E100" s="313">
        <v>11</v>
      </c>
      <c r="F100" s="358"/>
      <c r="G100" s="352">
        <f t="shared" si="6"/>
        <v>0</v>
      </c>
      <c r="H100" s="315">
        <v>0</v>
      </c>
      <c r="I100" s="315">
        <v>0</v>
      </c>
      <c r="J100" s="315">
        <v>0</v>
      </c>
      <c r="K100" s="315">
        <v>0</v>
      </c>
      <c r="L100" s="281"/>
      <c r="M100" s="281"/>
      <c r="N100" s="281"/>
      <c r="O100" s="281"/>
      <c r="P100" s="281"/>
      <c r="Q100" s="308">
        <v>2</v>
      </c>
      <c r="R100" s="281"/>
      <c r="S100" s="281"/>
      <c r="T100" s="281"/>
      <c r="U100" s="281"/>
      <c r="V100" s="281"/>
      <c r="W100" s="281"/>
      <c r="X100" s="281"/>
      <c r="Y100" s="281"/>
      <c r="Z100" s="281"/>
      <c r="AA100" s="286">
        <v>1</v>
      </c>
      <c r="AB100" s="286">
        <v>1</v>
      </c>
      <c r="AC100" s="286">
        <v>1</v>
      </c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368">
        <v>1</v>
      </c>
      <c r="BC100" s="368">
        <f t="shared" si="4"/>
        <v>0</v>
      </c>
      <c r="BD100" s="286">
        <v>0</v>
      </c>
      <c r="BE100" s="286">
        <v>0</v>
      </c>
      <c r="BF100" s="286">
        <v>0</v>
      </c>
      <c r="BG100" s="286">
        <v>0</v>
      </c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6">
        <v>1</v>
      </c>
      <c r="CB100" s="286">
        <v>1</v>
      </c>
      <c r="CC100" s="308"/>
      <c r="CD100" s="308"/>
    </row>
    <row r="101" spans="1:82" ht="16.149999999999999" customHeight="1" x14ac:dyDescent="0.2">
      <c r="A101" s="309">
        <v>52</v>
      </c>
      <c r="B101" s="310" t="s">
        <v>624</v>
      </c>
      <c r="C101" s="311" t="s">
        <v>625</v>
      </c>
      <c r="D101" s="312" t="s">
        <v>134</v>
      </c>
      <c r="E101" s="313">
        <v>22</v>
      </c>
      <c r="F101" s="358"/>
      <c r="G101" s="352">
        <f t="shared" si="6"/>
        <v>0</v>
      </c>
      <c r="H101" s="315">
        <v>7.9710000000000003E-2</v>
      </c>
      <c r="I101" s="315">
        <v>1.7536200000000002</v>
      </c>
      <c r="J101" s="315">
        <v>0</v>
      </c>
      <c r="K101" s="315">
        <v>0</v>
      </c>
      <c r="L101" s="281"/>
      <c r="M101" s="281"/>
      <c r="N101" s="281"/>
      <c r="O101" s="281"/>
      <c r="P101" s="281"/>
      <c r="Q101" s="308">
        <v>2</v>
      </c>
      <c r="R101" s="281"/>
      <c r="S101" s="281"/>
      <c r="T101" s="281"/>
      <c r="U101" s="281"/>
      <c r="V101" s="281"/>
      <c r="W101" s="281"/>
      <c r="X101" s="281"/>
      <c r="Y101" s="281"/>
      <c r="Z101" s="281"/>
      <c r="AA101" s="286">
        <v>1</v>
      </c>
      <c r="AB101" s="286">
        <v>1</v>
      </c>
      <c r="AC101" s="286">
        <v>1</v>
      </c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  <c r="AQ101" s="281"/>
      <c r="AR101" s="281"/>
      <c r="AS101" s="281"/>
      <c r="AT101" s="281"/>
      <c r="AU101" s="281"/>
      <c r="AV101" s="281"/>
      <c r="AW101" s="281"/>
      <c r="AX101" s="281"/>
      <c r="AY101" s="281"/>
      <c r="AZ101" s="281"/>
      <c r="BA101" s="281"/>
      <c r="BB101" s="368">
        <v>1</v>
      </c>
      <c r="BC101" s="368">
        <f t="shared" si="4"/>
        <v>0</v>
      </c>
      <c r="BD101" s="286">
        <v>0</v>
      </c>
      <c r="BE101" s="286">
        <v>0</v>
      </c>
      <c r="BF101" s="286">
        <v>0</v>
      </c>
      <c r="BG101" s="286">
        <v>0</v>
      </c>
      <c r="BH101" s="281"/>
      <c r="BI101" s="281"/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281"/>
      <c r="BV101" s="281"/>
      <c r="BW101" s="281"/>
      <c r="BX101" s="281"/>
      <c r="BY101" s="281"/>
      <c r="BZ101" s="281"/>
      <c r="CA101" s="286">
        <v>1</v>
      </c>
      <c r="CB101" s="286">
        <v>1</v>
      </c>
      <c r="CC101" s="308"/>
      <c r="CD101" s="308"/>
    </row>
    <row r="102" spans="1:82" ht="16.149999999999999" customHeight="1" x14ac:dyDescent="0.2">
      <c r="A102" s="316"/>
      <c r="B102" s="317"/>
      <c r="C102" s="450" t="s">
        <v>626</v>
      </c>
      <c r="D102" s="451"/>
      <c r="E102" s="319">
        <v>22</v>
      </c>
      <c r="F102" s="359"/>
      <c r="G102" s="352">
        <f t="shared" si="6"/>
        <v>0</v>
      </c>
      <c r="H102" s="321"/>
      <c r="I102" s="322"/>
      <c r="J102" s="321"/>
      <c r="K102" s="322"/>
      <c r="L102" s="281"/>
      <c r="M102" s="318" t="s">
        <v>626</v>
      </c>
      <c r="N102" s="281"/>
      <c r="O102" s="318"/>
      <c r="P102" s="281"/>
      <c r="Q102" s="308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  <c r="AQ102" s="281"/>
      <c r="AR102" s="281"/>
      <c r="AS102" s="281"/>
      <c r="AT102" s="281"/>
      <c r="AU102" s="281"/>
      <c r="AV102" s="281"/>
      <c r="AW102" s="281"/>
      <c r="AX102" s="281"/>
      <c r="AY102" s="281"/>
      <c r="AZ102" s="281"/>
      <c r="BA102" s="281"/>
      <c r="BB102" s="365"/>
      <c r="BC102" s="368">
        <f t="shared" si="4"/>
        <v>0</v>
      </c>
      <c r="BD102" s="281"/>
      <c r="BE102" s="281"/>
      <c r="BF102" s="281"/>
      <c r="BG102" s="281"/>
      <c r="BH102" s="281"/>
      <c r="BI102" s="281"/>
      <c r="BJ102" s="281"/>
      <c r="BK102" s="281"/>
      <c r="BL102" s="281"/>
      <c r="BM102" s="281"/>
      <c r="BN102" s="281"/>
      <c r="BO102" s="281"/>
      <c r="BP102" s="281"/>
      <c r="BQ102" s="281"/>
      <c r="BR102" s="281"/>
      <c r="BS102" s="281"/>
      <c r="BT102" s="281"/>
      <c r="BU102" s="281"/>
      <c r="BV102" s="281"/>
      <c r="BW102" s="281"/>
      <c r="BX102" s="281"/>
      <c r="BY102" s="281"/>
      <c r="BZ102" s="281"/>
      <c r="CA102" s="281"/>
      <c r="CB102" s="281"/>
      <c r="CC102" s="281"/>
      <c r="CD102" s="281"/>
    </row>
    <row r="103" spans="1:82" ht="16.149999999999999" customHeight="1" x14ac:dyDescent="0.2">
      <c r="A103" s="309">
        <v>53</v>
      </c>
      <c r="B103" s="310" t="s">
        <v>627</v>
      </c>
      <c r="C103" s="311" t="s">
        <v>628</v>
      </c>
      <c r="D103" s="312" t="s">
        <v>134</v>
      </c>
      <c r="E103" s="313">
        <v>11</v>
      </c>
      <c r="F103" s="358"/>
      <c r="G103" s="352">
        <f t="shared" si="6"/>
        <v>0</v>
      </c>
      <c r="H103" s="315">
        <v>9.9709999999999993E-2</v>
      </c>
      <c r="I103" s="315">
        <v>1.0968099999999998</v>
      </c>
      <c r="J103" s="315">
        <v>0</v>
      </c>
      <c r="K103" s="315">
        <v>0</v>
      </c>
      <c r="L103" s="281"/>
      <c r="M103" s="281"/>
      <c r="N103" s="281"/>
      <c r="O103" s="281"/>
      <c r="P103" s="281"/>
      <c r="Q103" s="308">
        <v>2</v>
      </c>
      <c r="R103" s="281"/>
      <c r="S103" s="281"/>
      <c r="T103" s="281"/>
      <c r="U103" s="281"/>
      <c r="V103" s="281"/>
      <c r="W103" s="281"/>
      <c r="X103" s="281"/>
      <c r="Y103" s="281"/>
      <c r="Z103" s="281"/>
      <c r="AA103" s="286">
        <v>1</v>
      </c>
      <c r="AB103" s="286">
        <v>1</v>
      </c>
      <c r="AC103" s="286">
        <v>1</v>
      </c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368">
        <v>1</v>
      </c>
      <c r="BC103" s="368">
        <f t="shared" si="4"/>
        <v>0</v>
      </c>
      <c r="BD103" s="286">
        <v>0</v>
      </c>
      <c r="BE103" s="286">
        <v>0</v>
      </c>
      <c r="BF103" s="286">
        <v>0</v>
      </c>
      <c r="BG103" s="286">
        <v>0</v>
      </c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  <c r="BV103" s="281"/>
      <c r="BW103" s="281"/>
      <c r="BX103" s="281"/>
      <c r="BY103" s="281"/>
      <c r="BZ103" s="281"/>
      <c r="CA103" s="286">
        <v>1</v>
      </c>
      <c r="CB103" s="286">
        <v>1</v>
      </c>
      <c r="CC103" s="308"/>
      <c r="CD103" s="308"/>
    </row>
    <row r="104" spans="1:82" ht="16.149999999999999" customHeight="1" x14ac:dyDescent="0.2">
      <c r="A104" s="309">
        <v>54</v>
      </c>
      <c r="B104" s="310" t="s">
        <v>629</v>
      </c>
      <c r="C104" s="311" t="s">
        <v>630</v>
      </c>
      <c r="D104" s="312" t="s">
        <v>134</v>
      </c>
      <c r="E104" s="313">
        <v>24</v>
      </c>
      <c r="F104" s="358"/>
      <c r="G104" s="352">
        <f t="shared" si="6"/>
        <v>0</v>
      </c>
      <c r="H104" s="315">
        <v>0.14874000000000001</v>
      </c>
      <c r="I104" s="315">
        <v>3.5697600000000005</v>
      </c>
      <c r="J104" s="315">
        <v>0</v>
      </c>
      <c r="K104" s="315">
        <v>0</v>
      </c>
      <c r="L104" s="281"/>
      <c r="M104" s="281"/>
      <c r="N104" s="281"/>
      <c r="O104" s="281"/>
      <c r="P104" s="281"/>
      <c r="Q104" s="308">
        <v>2</v>
      </c>
      <c r="R104" s="281"/>
      <c r="S104" s="281"/>
      <c r="T104" s="281"/>
      <c r="U104" s="281"/>
      <c r="V104" s="281"/>
      <c r="W104" s="281"/>
      <c r="X104" s="281"/>
      <c r="Y104" s="281"/>
      <c r="Z104" s="281"/>
      <c r="AA104" s="286">
        <v>1</v>
      </c>
      <c r="AB104" s="286">
        <v>0</v>
      </c>
      <c r="AC104" s="286">
        <v>0</v>
      </c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368">
        <v>1</v>
      </c>
      <c r="BC104" s="368">
        <f t="shared" si="4"/>
        <v>0</v>
      </c>
      <c r="BD104" s="286">
        <v>0</v>
      </c>
      <c r="BE104" s="286">
        <v>0</v>
      </c>
      <c r="BF104" s="286">
        <v>0</v>
      </c>
      <c r="BG104" s="286">
        <v>0</v>
      </c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81"/>
      <c r="BX104" s="281"/>
      <c r="BY104" s="281"/>
      <c r="BZ104" s="281"/>
      <c r="CA104" s="286">
        <v>1</v>
      </c>
      <c r="CB104" s="286">
        <v>0</v>
      </c>
      <c r="CC104" s="308"/>
      <c r="CD104" s="308"/>
    </row>
    <row r="105" spans="1:82" ht="16.149999999999999" customHeight="1" x14ac:dyDescent="0.2">
      <c r="A105" s="316"/>
      <c r="B105" s="317"/>
      <c r="C105" s="450" t="s">
        <v>631</v>
      </c>
      <c r="D105" s="451"/>
      <c r="E105" s="319">
        <v>2</v>
      </c>
      <c r="F105" s="359"/>
      <c r="G105" s="352">
        <f t="shared" si="6"/>
        <v>0</v>
      </c>
      <c r="H105" s="321"/>
      <c r="I105" s="322"/>
      <c r="J105" s="321"/>
      <c r="K105" s="322"/>
      <c r="L105" s="281"/>
      <c r="M105" s="318" t="s">
        <v>631</v>
      </c>
      <c r="N105" s="281"/>
      <c r="O105" s="318"/>
      <c r="P105" s="281"/>
      <c r="Q105" s="308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365"/>
      <c r="BC105" s="368">
        <f t="shared" si="4"/>
        <v>0</v>
      </c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</row>
    <row r="106" spans="1:82" ht="16.149999999999999" customHeight="1" x14ac:dyDescent="0.2">
      <c r="A106" s="316"/>
      <c r="B106" s="317"/>
      <c r="C106" s="450" t="s">
        <v>632</v>
      </c>
      <c r="D106" s="451"/>
      <c r="E106" s="319">
        <v>22</v>
      </c>
      <c r="F106" s="359"/>
      <c r="G106" s="352">
        <f t="shared" si="6"/>
        <v>0</v>
      </c>
      <c r="H106" s="321"/>
      <c r="I106" s="322"/>
      <c r="J106" s="321"/>
      <c r="K106" s="322"/>
      <c r="L106" s="281"/>
      <c r="M106" s="318" t="s">
        <v>632</v>
      </c>
      <c r="N106" s="281"/>
      <c r="O106" s="318"/>
      <c r="P106" s="281"/>
      <c r="Q106" s="308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365"/>
      <c r="BC106" s="368">
        <f t="shared" si="4"/>
        <v>0</v>
      </c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</row>
    <row r="107" spans="1:82" ht="16.149999999999999" customHeight="1" x14ac:dyDescent="0.2">
      <c r="A107" s="309">
        <v>55</v>
      </c>
      <c r="B107" s="310" t="s">
        <v>633</v>
      </c>
      <c r="C107" s="311" t="s">
        <v>634</v>
      </c>
      <c r="D107" s="312" t="s">
        <v>92</v>
      </c>
      <c r="E107" s="313">
        <v>2</v>
      </c>
      <c r="F107" s="358"/>
      <c r="G107" s="352">
        <f t="shared" si="6"/>
        <v>0</v>
      </c>
      <c r="H107" s="315">
        <v>2.5249999999999999</v>
      </c>
      <c r="I107" s="315">
        <v>5.05</v>
      </c>
      <c r="J107" s="315">
        <v>0</v>
      </c>
      <c r="K107" s="315">
        <v>0</v>
      </c>
      <c r="L107" s="281"/>
      <c r="M107" s="281"/>
      <c r="N107" s="281"/>
      <c r="O107" s="281"/>
      <c r="P107" s="281"/>
      <c r="Q107" s="308">
        <v>2</v>
      </c>
      <c r="R107" s="281"/>
      <c r="S107" s="281"/>
      <c r="T107" s="281"/>
      <c r="U107" s="281"/>
      <c r="V107" s="281"/>
      <c r="W107" s="281"/>
      <c r="X107" s="281"/>
      <c r="Y107" s="281"/>
      <c r="Z107" s="281"/>
      <c r="AA107" s="286">
        <v>1</v>
      </c>
      <c r="AB107" s="286">
        <v>1</v>
      </c>
      <c r="AC107" s="286">
        <v>1</v>
      </c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368">
        <v>1</v>
      </c>
      <c r="BC107" s="368">
        <f t="shared" si="4"/>
        <v>0</v>
      </c>
      <c r="BD107" s="286">
        <v>0</v>
      </c>
      <c r="BE107" s="286">
        <v>0</v>
      </c>
      <c r="BF107" s="286">
        <v>0</v>
      </c>
      <c r="BG107" s="286">
        <v>0</v>
      </c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281"/>
      <c r="CA107" s="286">
        <v>1</v>
      </c>
      <c r="CB107" s="286">
        <v>1</v>
      </c>
      <c r="CC107" s="308"/>
      <c r="CD107" s="308"/>
    </row>
    <row r="108" spans="1:82" ht="16.149999999999999" customHeight="1" x14ac:dyDescent="0.2">
      <c r="A108" s="309">
        <v>56</v>
      </c>
      <c r="B108" s="310" t="s">
        <v>635</v>
      </c>
      <c r="C108" s="311" t="s">
        <v>636</v>
      </c>
      <c r="D108" s="312" t="s">
        <v>117</v>
      </c>
      <c r="E108" s="313">
        <v>3.3660000000000001</v>
      </c>
      <c r="F108" s="358"/>
      <c r="G108" s="352">
        <f t="shared" si="6"/>
        <v>0</v>
      </c>
      <c r="H108" s="315">
        <v>0.2</v>
      </c>
      <c r="I108" s="315">
        <v>0.67320000000000002</v>
      </c>
      <c r="J108" s="315">
        <v>0</v>
      </c>
      <c r="K108" s="315">
        <v>0</v>
      </c>
      <c r="L108" s="281"/>
      <c r="M108" s="281"/>
      <c r="N108" s="281"/>
      <c r="O108" s="281"/>
      <c r="P108" s="281"/>
      <c r="Q108" s="308">
        <v>2</v>
      </c>
      <c r="R108" s="281"/>
      <c r="S108" s="281"/>
      <c r="T108" s="281"/>
      <c r="U108" s="281"/>
      <c r="V108" s="281"/>
      <c r="W108" s="281"/>
      <c r="X108" s="281"/>
      <c r="Y108" s="281"/>
      <c r="Z108" s="281"/>
      <c r="AA108" s="286">
        <v>3</v>
      </c>
      <c r="AB108" s="286">
        <v>1</v>
      </c>
      <c r="AC108" s="286" t="s">
        <v>635</v>
      </c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368">
        <v>1</v>
      </c>
      <c r="BC108" s="368">
        <f t="shared" si="4"/>
        <v>0</v>
      </c>
      <c r="BD108" s="286">
        <v>0</v>
      </c>
      <c r="BE108" s="286">
        <v>0</v>
      </c>
      <c r="BF108" s="286">
        <v>0</v>
      </c>
      <c r="BG108" s="286">
        <v>0</v>
      </c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81"/>
      <c r="BX108" s="281"/>
      <c r="BY108" s="281"/>
      <c r="BZ108" s="281"/>
      <c r="CA108" s="286">
        <v>3</v>
      </c>
      <c r="CB108" s="286">
        <v>1</v>
      </c>
      <c r="CC108" s="308"/>
      <c r="CD108" s="308"/>
    </row>
    <row r="109" spans="1:82" ht="16.149999999999999" customHeight="1" x14ac:dyDescent="0.2">
      <c r="A109" s="316"/>
      <c r="B109" s="317"/>
      <c r="C109" s="450" t="s">
        <v>637</v>
      </c>
      <c r="D109" s="451"/>
      <c r="E109" s="319">
        <v>3.3660000000000001</v>
      </c>
      <c r="F109" s="359"/>
      <c r="G109" s="352">
        <f t="shared" si="6"/>
        <v>0</v>
      </c>
      <c r="H109" s="321"/>
      <c r="I109" s="322"/>
      <c r="J109" s="321"/>
      <c r="K109" s="322"/>
      <c r="L109" s="281"/>
      <c r="M109" s="318" t="s">
        <v>637</v>
      </c>
      <c r="N109" s="281"/>
      <c r="O109" s="318"/>
      <c r="P109" s="281"/>
      <c r="Q109" s="308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281"/>
      <c r="AV109" s="281"/>
      <c r="AW109" s="281"/>
      <c r="AX109" s="281"/>
      <c r="AY109" s="281"/>
      <c r="AZ109" s="281"/>
      <c r="BA109" s="281"/>
      <c r="BB109" s="365"/>
      <c r="BC109" s="368">
        <f t="shared" si="4"/>
        <v>0</v>
      </c>
      <c r="BD109" s="281"/>
      <c r="BE109" s="281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281"/>
      <c r="BS109" s="281"/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</row>
    <row r="110" spans="1:82" ht="16.149999999999999" customHeight="1" x14ac:dyDescent="0.2">
      <c r="A110" s="309">
        <v>57</v>
      </c>
      <c r="B110" s="310" t="s">
        <v>638</v>
      </c>
      <c r="C110" s="311" t="s">
        <v>639</v>
      </c>
      <c r="D110" s="312" t="s">
        <v>147</v>
      </c>
      <c r="E110" s="313">
        <v>2.02</v>
      </c>
      <c r="F110" s="358"/>
      <c r="G110" s="352">
        <f t="shared" si="6"/>
        <v>0</v>
      </c>
      <c r="H110" s="315">
        <v>8.1000000000000003E-2</v>
      </c>
      <c r="I110" s="315">
        <v>0.16362000000000002</v>
      </c>
      <c r="J110" s="315">
        <v>0</v>
      </c>
      <c r="K110" s="315">
        <v>0</v>
      </c>
      <c r="L110" s="281"/>
      <c r="M110" s="281"/>
      <c r="N110" s="281"/>
      <c r="O110" s="281"/>
      <c r="P110" s="281"/>
      <c r="Q110" s="308">
        <v>2</v>
      </c>
      <c r="R110" s="281"/>
      <c r="S110" s="281"/>
      <c r="T110" s="281"/>
      <c r="U110" s="281"/>
      <c r="V110" s="281"/>
      <c r="W110" s="281"/>
      <c r="X110" s="281"/>
      <c r="Y110" s="281"/>
      <c r="Z110" s="281"/>
      <c r="AA110" s="286">
        <v>3</v>
      </c>
      <c r="AB110" s="286">
        <v>1</v>
      </c>
      <c r="AC110" s="286">
        <v>59217450</v>
      </c>
      <c r="AD110" s="281"/>
      <c r="AE110" s="281"/>
      <c r="AF110" s="281"/>
      <c r="AG110" s="281"/>
      <c r="AH110" s="281"/>
      <c r="AI110" s="281"/>
      <c r="AJ110" s="281"/>
      <c r="AK110" s="281"/>
      <c r="AL110" s="281"/>
      <c r="AM110" s="281"/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1"/>
      <c r="BB110" s="368">
        <v>1</v>
      </c>
      <c r="BC110" s="368">
        <f t="shared" si="4"/>
        <v>0</v>
      </c>
      <c r="BD110" s="286">
        <v>0</v>
      </c>
      <c r="BE110" s="286">
        <v>0</v>
      </c>
      <c r="BF110" s="286">
        <v>0</v>
      </c>
      <c r="BG110" s="286">
        <v>0</v>
      </c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6">
        <v>3</v>
      </c>
      <c r="CB110" s="286">
        <v>1</v>
      </c>
      <c r="CC110" s="308"/>
      <c r="CD110" s="308"/>
    </row>
    <row r="111" spans="1:82" ht="16.149999999999999" customHeight="1" x14ac:dyDescent="0.2">
      <c r="A111" s="316"/>
      <c r="B111" s="317"/>
      <c r="C111" s="450" t="s">
        <v>640</v>
      </c>
      <c r="D111" s="451"/>
      <c r="E111" s="319">
        <v>2.02</v>
      </c>
      <c r="F111" s="359"/>
      <c r="G111" s="352">
        <f t="shared" si="6"/>
        <v>0</v>
      </c>
      <c r="H111" s="321"/>
      <c r="I111" s="322"/>
      <c r="J111" s="321"/>
      <c r="K111" s="322"/>
      <c r="L111" s="281"/>
      <c r="M111" s="318" t="s">
        <v>640</v>
      </c>
      <c r="N111" s="281"/>
      <c r="O111" s="318"/>
      <c r="P111" s="281"/>
      <c r="Q111" s="308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  <c r="AL111" s="281"/>
      <c r="AM111" s="281"/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365"/>
      <c r="BC111" s="368">
        <f t="shared" si="4"/>
        <v>0</v>
      </c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281"/>
      <c r="BP111" s="281"/>
      <c r="BQ111" s="281"/>
      <c r="BR111" s="281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</row>
    <row r="112" spans="1:82" ht="16.149999999999999" customHeight="1" x14ac:dyDescent="0.2">
      <c r="A112" s="309">
        <v>58</v>
      </c>
      <c r="B112" s="310" t="s">
        <v>641</v>
      </c>
      <c r="C112" s="311" t="s">
        <v>642</v>
      </c>
      <c r="D112" s="312" t="s">
        <v>147</v>
      </c>
      <c r="E112" s="313">
        <v>22.22</v>
      </c>
      <c r="F112" s="358"/>
      <c r="G112" s="352">
        <f t="shared" si="6"/>
        <v>0</v>
      </c>
      <c r="H112" s="315">
        <v>4.8000000000000001E-2</v>
      </c>
      <c r="I112" s="315">
        <v>1.06656</v>
      </c>
      <c r="J112" s="315">
        <v>0</v>
      </c>
      <c r="K112" s="315">
        <v>0</v>
      </c>
      <c r="L112" s="281"/>
      <c r="M112" s="281"/>
      <c r="N112" s="281"/>
      <c r="O112" s="281"/>
      <c r="P112" s="281"/>
      <c r="Q112" s="308">
        <v>2</v>
      </c>
      <c r="R112" s="281"/>
      <c r="S112" s="281"/>
      <c r="T112" s="281"/>
      <c r="U112" s="281"/>
      <c r="V112" s="281"/>
      <c r="W112" s="281"/>
      <c r="X112" s="281"/>
      <c r="Y112" s="281"/>
      <c r="Z112" s="281"/>
      <c r="AA112" s="286">
        <v>3</v>
      </c>
      <c r="AB112" s="286">
        <v>1</v>
      </c>
      <c r="AC112" s="286">
        <v>59217476</v>
      </c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368">
        <v>1</v>
      </c>
      <c r="BC112" s="368">
        <f t="shared" si="4"/>
        <v>0</v>
      </c>
      <c r="BD112" s="286">
        <v>0</v>
      </c>
      <c r="BE112" s="286">
        <v>0</v>
      </c>
      <c r="BF112" s="286">
        <v>0</v>
      </c>
      <c r="BG112" s="286">
        <v>0</v>
      </c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1"/>
      <c r="BT112" s="281"/>
      <c r="BU112" s="281"/>
      <c r="BV112" s="281"/>
      <c r="BW112" s="281"/>
      <c r="BX112" s="281"/>
      <c r="BY112" s="281"/>
      <c r="BZ112" s="281"/>
      <c r="CA112" s="286">
        <v>3</v>
      </c>
      <c r="CB112" s="286">
        <v>1</v>
      </c>
      <c r="CC112" s="308"/>
      <c r="CD112" s="308"/>
    </row>
    <row r="113" spans="1:82" ht="16.149999999999999" customHeight="1" x14ac:dyDescent="0.2">
      <c r="A113" s="316"/>
      <c r="B113" s="317"/>
      <c r="C113" s="450" t="s">
        <v>643</v>
      </c>
      <c r="D113" s="451"/>
      <c r="E113" s="319">
        <v>22.22</v>
      </c>
      <c r="F113" s="359"/>
      <c r="G113" s="320"/>
      <c r="H113" s="321"/>
      <c r="I113" s="322"/>
      <c r="J113" s="321"/>
      <c r="K113" s="322"/>
      <c r="L113" s="281"/>
      <c r="M113" s="318" t="s">
        <v>643</v>
      </c>
      <c r="N113" s="281"/>
      <c r="O113" s="318"/>
      <c r="P113" s="281"/>
      <c r="Q113" s="308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365"/>
      <c r="BC113" s="368">
        <f t="shared" si="4"/>
        <v>0</v>
      </c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</row>
    <row r="114" spans="1:82" ht="16.149999999999999" customHeight="1" x14ac:dyDescent="0.2">
      <c r="A114" s="323"/>
      <c r="B114" s="324" t="s">
        <v>561</v>
      </c>
      <c r="C114" s="325" t="s">
        <v>644</v>
      </c>
      <c r="D114" s="326"/>
      <c r="E114" s="327"/>
      <c r="F114" s="328"/>
      <c r="G114" s="329">
        <f>SUM(G93:G113)</f>
        <v>0</v>
      </c>
      <c r="H114" s="330"/>
      <c r="I114" s="331">
        <v>14.09957</v>
      </c>
      <c r="J114" s="330"/>
      <c r="K114" s="331">
        <v>0</v>
      </c>
      <c r="L114" s="281"/>
      <c r="M114" s="281"/>
      <c r="N114" s="281"/>
      <c r="O114" s="281"/>
      <c r="P114" s="281"/>
      <c r="Q114" s="308">
        <v>4</v>
      </c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365"/>
      <c r="BC114" s="368">
        <f>SUM(BC93:BC112)</f>
        <v>0</v>
      </c>
      <c r="BD114" s="332">
        <v>0</v>
      </c>
      <c r="BE114" s="332">
        <v>0</v>
      </c>
      <c r="BF114" s="332">
        <v>0</v>
      </c>
      <c r="BG114" s="332">
        <v>0</v>
      </c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1"/>
      <c r="BV114" s="281"/>
      <c r="BW114" s="281"/>
      <c r="BX114" s="281"/>
      <c r="BY114" s="281"/>
      <c r="BZ114" s="281"/>
      <c r="CA114" s="281"/>
      <c r="CB114" s="281"/>
      <c r="CC114" s="281"/>
      <c r="CD114" s="281"/>
    </row>
    <row r="115" spans="1:82" ht="16.149999999999999" customHeight="1" x14ac:dyDescent="0.2">
      <c r="A115" s="300" t="s">
        <v>85</v>
      </c>
      <c r="B115" s="301" t="s">
        <v>466</v>
      </c>
      <c r="C115" s="302" t="s">
        <v>467</v>
      </c>
      <c r="D115" s="303"/>
      <c r="E115" s="304"/>
      <c r="F115" s="304"/>
      <c r="G115" s="305"/>
      <c r="H115" s="306"/>
      <c r="I115" s="307"/>
      <c r="J115" s="306"/>
      <c r="K115" s="307"/>
      <c r="L115" s="281"/>
      <c r="M115" s="281"/>
      <c r="N115" s="281"/>
      <c r="O115" s="281"/>
      <c r="P115" s="281"/>
      <c r="Q115" s="308">
        <v>1</v>
      </c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365"/>
      <c r="BC115" s="368">
        <f t="shared" si="4"/>
        <v>0</v>
      </c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</row>
    <row r="116" spans="1:82" ht="16.149999999999999" customHeight="1" x14ac:dyDescent="0.2">
      <c r="A116" s="309">
        <v>59</v>
      </c>
      <c r="B116" s="310" t="s">
        <v>132</v>
      </c>
      <c r="C116" s="311" t="s">
        <v>645</v>
      </c>
      <c r="D116" s="312" t="s">
        <v>134</v>
      </c>
      <c r="E116" s="313">
        <v>2</v>
      </c>
      <c r="F116" s="360"/>
      <c r="G116" s="314">
        <f>E116*F116</f>
        <v>0</v>
      </c>
      <c r="H116" s="315">
        <v>0</v>
      </c>
      <c r="I116" s="315">
        <v>0</v>
      </c>
      <c r="J116" s="315">
        <v>-0.14499999999999999</v>
      </c>
      <c r="K116" s="315">
        <v>-0.28999999999999998</v>
      </c>
      <c r="L116" s="281"/>
      <c r="M116" s="281"/>
      <c r="N116" s="281"/>
      <c r="O116" s="281"/>
      <c r="P116" s="281"/>
      <c r="Q116" s="308">
        <v>2</v>
      </c>
      <c r="R116" s="281"/>
      <c r="S116" s="281"/>
      <c r="T116" s="281"/>
      <c r="U116" s="281"/>
      <c r="V116" s="281"/>
      <c r="W116" s="281"/>
      <c r="X116" s="281"/>
      <c r="Y116" s="281"/>
      <c r="Z116" s="281"/>
      <c r="AA116" s="286">
        <v>1</v>
      </c>
      <c r="AB116" s="286">
        <v>1</v>
      </c>
      <c r="AC116" s="286">
        <v>1</v>
      </c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368">
        <v>1</v>
      </c>
      <c r="BC116" s="368">
        <f t="shared" si="4"/>
        <v>0</v>
      </c>
      <c r="BD116" s="286">
        <v>0</v>
      </c>
      <c r="BE116" s="286">
        <v>0</v>
      </c>
      <c r="BF116" s="286">
        <v>0</v>
      </c>
      <c r="BG116" s="286">
        <v>0</v>
      </c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6">
        <v>1</v>
      </c>
      <c r="CB116" s="286">
        <v>1</v>
      </c>
      <c r="CC116" s="308"/>
      <c r="CD116" s="308"/>
    </row>
    <row r="117" spans="1:82" ht="16.149999999999999" customHeight="1" x14ac:dyDescent="0.2">
      <c r="A117" s="309">
        <v>60</v>
      </c>
      <c r="B117" s="310" t="s">
        <v>646</v>
      </c>
      <c r="C117" s="311" t="s">
        <v>647</v>
      </c>
      <c r="D117" s="312" t="s">
        <v>400</v>
      </c>
      <c r="E117" s="313">
        <v>0.28999999999999998</v>
      </c>
      <c r="F117" s="360"/>
      <c r="G117" s="352">
        <f t="shared" ref="G117:G119" si="7">E117*F117</f>
        <v>0</v>
      </c>
      <c r="H117" s="315">
        <v>0</v>
      </c>
      <c r="I117" s="315">
        <v>0</v>
      </c>
      <c r="J117" s="315">
        <v>0</v>
      </c>
      <c r="K117" s="315">
        <v>0</v>
      </c>
      <c r="L117" s="281"/>
      <c r="M117" s="281"/>
      <c r="N117" s="281"/>
      <c r="O117" s="281"/>
      <c r="P117" s="281"/>
      <c r="Q117" s="308">
        <v>2</v>
      </c>
      <c r="R117" s="281"/>
      <c r="S117" s="281"/>
      <c r="T117" s="281"/>
      <c r="U117" s="281"/>
      <c r="V117" s="281"/>
      <c r="W117" s="281"/>
      <c r="X117" s="281"/>
      <c r="Y117" s="281"/>
      <c r="Z117" s="281"/>
      <c r="AA117" s="286">
        <v>8</v>
      </c>
      <c r="AB117" s="286">
        <v>0</v>
      </c>
      <c r="AC117" s="286">
        <v>3</v>
      </c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368">
        <v>1</v>
      </c>
      <c r="BC117" s="368">
        <f t="shared" si="4"/>
        <v>0</v>
      </c>
      <c r="BD117" s="286">
        <v>0</v>
      </c>
      <c r="BE117" s="286">
        <v>0</v>
      </c>
      <c r="BF117" s="286">
        <v>0</v>
      </c>
      <c r="BG117" s="286">
        <v>0</v>
      </c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6">
        <v>8</v>
      </c>
      <c r="CB117" s="286">
        <v>0</v>
      </c>
      <c r="CC117" s="308"/>
      <c r="CD117" s="308"/>
    </row>
    <row r="118" spans="1:82" ht="16.149999999999999" customHeight="1" x14ac:dyDescent="0.2">
      <c r="A118" s="309">
        <v>61</v>
      </c>
      <c r="B118" s="310" t="s">
        <v>648</v>
      </c>
      <c r="C118" s="311" t="s">
        <v>649</v>
      </c>
      <c r="D118" s="312" t="s">
        <v>400</v>
      </c>
      <c r="E118" s="313">
        <v>0.28999999999999998</v>
      </c>
      <c r="F118" s="360"/>
      <c r="G118" s="352">
        <f t="shared" si="7"/>
        <v>0</v>
      </c>
      <c r="H118" s="315">
        <v>0</v>
      </c>
      <c r="I118" s="315">
        <v>0</v>
      </c>
      <c r="J118" s="315">
        <v>0</v>
      </c>
      <c r="K118" s="315">
        <v>0</v>
      </c>
      <c r="L118" s="281"/>
      <c r="M118" s="281"/>
      <c r="N118" s="281"/>
      <c r="O118" s="281"/>
      <c r="P118" s="281"/>
      <c r="Q118" s="308">
        <v>2</v>
      </c>
      <c r="R118" s="281"/>
      <c r="S118" s="281"/>
      <c r="T118" s="281"/>
      <c r="U118" s="281"/>
      <c r="V118" s="281"/>
      <c r="W118" s="281"/>
      <c r="X118" s="281"/>
      <c r="Y118" s="281"/>
      <c r="Z118" s="281"/>
      <c r="AA118" s="286">
        <v>8</v>
      </c>
      <c r="AB118" s="286">
        <v>0</v>
      </c>
      <c r="AC118" s="286">
        <v>3</v>
      </c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368">
        <v>1</v>
      </c>
      <c r="BC118" s="368">
        <f t="shared" si="4"/>
        <v>0</v>
      </c>
      <c r="BD118" s="286">
        <v>0</v>
      </c>
      <c r="BE118" s="286">
        <v>0</v>
      </c>
      <c r="BF118" s="286">
        <v>0</v>
      </c>
      <c r="BG118" s="286">
        <v>0</v>
      </c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1"/>
      <c r="BV118" s="281"/>
      <c r="BW118" s="281"/>
      <c r="BX118" s="281"/>
      <c r="BY118" s="281"/>
      <c r="BZ118" s="281"/>
      <c r="CA118" s="286">
        <v>8</v>
      </c>
      <c r="CB118" s="286">
        <v>0</v>
      </c>
      <c r="CC118" s="308"/>
      <c r="CD118" s="308"/>
    </row>
    <row r="119" spans="1:82" ht="16.149999999999999" customHeight="1" x14ac:dyDescent="0.2">
      <c r="A119" s="309">
        <v>62</v>
      </c>
      <c r="B119" s="310" t="s">
        <v>650</v>
      </c>
      <c r="C119" s="311" t="s">
        <v>651</v>
      </c>
      <c r="D119" s="312" t="s">
        <v>400</v>
      </c>
      <c r="E119" s="313">
        <v>0.28999999999999998</v>
      </c>
      <c r="F119" s="360"/>
      <c r="G119" s="352">
        <f t="shared" si="7"/>
        <v>0</v>
      </c>
      <c r="H119" s="315">
        <v>0</v>
      </c>
      <c r="I119" s="315">
        <v>0</v>
      </c>
      <c r="J119" s="315">
        <v>0</v>
      </c>
      <c r="K119" s="315">
        <v>0</v>
      </c>
      <c r="L119" s="281"/>
      <c r="M119" s="281"/>
      <c r="N119" s="281"/>
      <c r="O119" s="281"/>
      <c r="P119" s="281"/>
      <c r="Q119" s="308">
        <v>2</v>
      </c>
      <c r="R119" s="281"/>
      <c r="S119" s="281"/>
      <c r="T119" s="281"/>
      <c r="U119" s="281"/>
      <c r="V119" s="281"/>
      <c r="W119" s="281"/>
      <c r="X119" s="281"/>
      <c r="Y119" s="281"/>
      <c r="Z119" s="281"/>
      <c r="AA119" s="286">
        <v>8</v>
      </c>
      <c r="AB119" s="286">
        <v>0</v>
      </c>
      <c r="AC119" s="286">
        <v>3</v>
      </c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368">
        <v>1</v>
      </c>
      <c r="BC119" s="368">
        <f t="shared" si="4"/>
        <v>0</v>
      </c>
      <c r="BD119" s="286">
        <v>0</v>
      </c>
      <c r="BE119" s="286">
        <v>0</v>
      </c>
      <c r="BF119" s="286">
        <v>0</v>
      </c>
      <c r="BG119" s="286">
        <v>0</v>
      </c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6">
        <v>8</v>
      </c>
      <c r="CB119" s="286">
        <v>0</v>
      </c>
      <c r="CC119" s="308"/>
      <c r="CD119" s="308"/>
    </row>
    <row r="120" spans="1:82" ht="16.149999999999999" customHeight="1" x14ac:dyDescent="0.2">
      <c r="A120" s="309">
        <v>63</v>
      </c>
      <c r="B120" s="310" t="s">
        <v>652</v>
      </c>
      <c r="C120" s="311" t="s">
        <v>653</v>
      </c>
      <c r="D120" s="312" t="s">
        <v>400</v>
      </c>
      <c r="E120" s="313">
        <v>0.28999999999999998</v>
      </c>
      <c r="F120" s="360"/>
      <c r="G120" s="352">
        <f>E120*F120</f>
        <v>0</v>
      </c>
      <c r="H120" s="315">
        <v>0</v>
      </c>
      <c r="I120" s="315">
        <v>0</v>
      </c>
      <c r="J120" s="315">
        <v>0</v>
      </c>
      <c r="K120" s="315">
        <v>0</v>
      </c>
      <c r="L120" s="281"/>
      <c r="M120" s="281"/>
      <c r="N120" s="281"/>
      <c r="O120" s="281"/>
      <c r="P120" s="281"/>
      <c r="Q120" s="308">
        <v>2</v>
      </c>
      <c r="R120" s="281"/>
      <c r="S120" s="281"/>
      <c r="T120" s="281"/>
      <c r="U120" s="281"/>
      <c r="V120" s="281"/>
      <c r="W120" s="281"/>
      <c r="X120" s="281"/>
      <c r="Y120" s="281"/>
      <c r="Z120" s="281"/>
      <c r="AA120" s="286">
        <v>8</v>
      </c>
      <c r="AB120" s="286">
        <v>0</v>
      </c>
      <c r="AC120" s="286">
        <v>3</v>
      </c>
      <c r="AD120" s="281"/>
      <c r="AE120" s="281"/>
      <c r="AF120" s="281"/>
      <c r="AG120" s="281"/>
      <c r="AH120" s="281"/>
      <c r="AI120" s="281"/>
      <c r="AJ120" s="281"/>
      <c r="AK120" s="281"/>
      <c r="AL120" s="281"/>
      <c r="AM120" s="281"/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368">
        <v>1</v>
      </c>
      <c r="BC120" s="368">
        <f t="shared" si="4"/>
        <v>0</v>
      </c>
      <c r="BD120" s="286">
        <v>0</v>
      </c>
      <c r="BE120" s="286">
        <v>0</v>
      </c>
      <c r="BF120" s="286">
        <v>0</v>
      </c>
      <c r="BG120" s="286">
        <v>0</v>
      </c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6">
        <v>8</v>
      </c>
      <c r="CB120" s="286">
        <v>0</v>
      </c>
      <c r="CC120" s="308"/>
      <c r="CD120" s="308"/>
    </row>
    <row r="121" spans="1:82" ht="16.149999999999999" customHeight="1" x14ac:dyDescent="0.2">
      <c r="A121" s="323"/>
      <c r="B121" s="324" t="s">
        <v>561</v>
      </c>
      <c r="C121" s="325" t="s">
        <v>654</v>
      </c>
      <c r="D121" s="326"/>
      <c r="E121" s="327"/>
      <c r="F121" s="328"/>
      <c r="G121" s="329">
        <f>SUM(G116:G120)</f>
        <v>0</v>
      </c>
      <c r="H121" s="330"/>
      <c r="I121" s="331">
        <v>0</v>
      </c>
      <c r="J121" s="330"/>
      <c r="K121" s="331">
        <v>-0.28999999999999998</v>
      </c>
      <c r="L121" s="281"/>
      <c r="M121" s="281"/>
      <c r="N121" s="281"/>
      <c r="O121" s="281"/>
      <c r="P121" s="281"/>
      <c r="Q121" s="308">
        <v>4</v>
      </c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  <c r="AL121" s="281"/>
      <c r="AM121" s="281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365"/>
      <c r="BC121" s="368">
        <f>SUM(BC116:BC120)</f>
        <v>0</v>
      </c>
      <c r="BD121" s="332">
        <v>0</v>
      </c>
      <c r="BE121" s="332">
        <v>0</v>
      </c>
      <c r="BF121" s="332">
        <v>0</v>
      </c>
      <c r="BG121" s="332">
        <v>0</v>
      </c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</row>
    <row r="122" spans="1:82" ht="16.149999999999999" customHeight="1" x14ac:dyDescent="0.2">
      <c r="A122" s="300" t="s">
        <v>85</v>
      </c>
      <c r="B122" s="301" t="s">
        <v>468</v>
      </c>
      <c r="C122" s="302" t="s">
        <v>469</v>
      </c>
      <c r="D122" s="303"/>
      <c r="E122" s="304"/>
      <c r="F122" s="304"/>
      <c r="G122" s="305"/>
      <c r="H122" s="306"/>
      <c r="I122" s="307"/>
      <c r="J122" s="306"/>
      <c r="K122" s="307"/>
      <c r="L122" s="281"/>
      <c r="M122" s="281"/>
      <c r="N122" s="281"/>
      <c r="O122" s="281"/>
      <c r="P122" s="281"/>
      <c r="Q122" s="308">
        <v>1</v>
      </c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  <c r="AH122" s="281"/>
      <c r="AI122" s="281"/>
      <c r="AJ122" s="281"/>
      <c r="AK122" s="281"/>
      <c r="AL122" s="281"/>
      <c r="AM122" s="281"/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365"/>
      <c r="BC122" s="368">
        <f t="shared" si="4"/>
        <v>0</v>
      </c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</row>
    <row r="123" spans="1:82" ht="16.149999999999999" customHeight="1" x14ac:dyDescent="0.2">
      <c r="A123" s="309">
        <v>64</v>
      </c>
      <c r="B123" s="310" t="s">
        <v>655</v>
      </c>
      <c r="C123" s="311" t="s">
        <v>656</v>
      </c>
      <c r="D123" s="312" t="s">
        <v>117</v>
      </c>
      <c r="E123" s="313">
        <v>42.5</v>
      </c>
      <c r="F123" s="361"/>
      <c r="G123" s="314">
        <f>E123*F123</f>
        <v>0</v>
      </c>
      <c r="H123" s="315">
        <v>0</v>
      </c>
      <c r="I123" s="315">
        <v>0</v>
      </c>
      <c r="J123" s="315">
        <v>-0.18099999999999999</v>
      </c>
      <c r="K123" s="315">
        <v>-7.6924999999999999</v>
      </c>
      <c r="L123" s="281"/>
      <c r="M123" s="281"/>
      <c r="N123" s="281"/>
      <c r="O123" s="281"/>
      <c r="P123" s="281"/>
      <c r="Q123" s="308">
        <v>2</v>
      </c>
      <c r="R123" s="281"/>
      <c r="S123" s="281"/>
      <c r="T123" s="281"/>
      <c r="U123" s="281"/>
      <c r="V123" s="281"/>
      <c r="W123" s="281"/>
      <c r="X123" s="281"/>
      <c r="Y123" s="281"/>
      <c r="Z123" s="281"/>
      <c r="AA123" s="286">
        <v>1</v>
      </c>
      <c r="AB123" s="286">
        <v>1</v>
      </c>
      <c r="AC123" s="286">
        <v>1</v>
      </c>
      <c r="AD123" s="281"/>
      <c r="AE123" s="281"/>
      <c r="AF123" s="281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368">
        <v>1</v>
      </c>
      <c r="BC123" s="368">
        <f t="shared" si="4"/>
        <v>0</v>
      </c>
      <c r="BD123" s="286">
        <v>0</v>
      </c>
      <c r="BE123" s="286">
        <v>0</v>
      </c>
      <c r="BF123" s="286">
        <v>0</v>
      </c>
      <c r="BG123" s="286">
        <v>0</v>
      </c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6">
        <v>1</v>
      </c>
      <c r="CB123" s="286">
        <v>1</v>
      </c>
      <c r="CC123" s="308"/>
      <c r="CD123" s="308"/>
    </row>
    <row r="124" spans="1:82" ht="16.149999999999999" customHeight="1" x14ac:dyDescent="0.2">
      <c r="A124" s="309">
        <v>65</v>
      </c>
      <c r="B124" s="310" t="s">
        <v>657</v>
      </c>
      <c r="C124" s="311" t="s">
        <v>658</v>
      </c>
      <c r="D124" s="312" t="s">
        <v>134</v>
      </c>
      <c r="E124" s="313">
        <v>24</v>
      </c>
      <c r="F124" s="361"/>
      <c r="G124" s="352">
        <f t="shared" ref="G124:G129" si="8">E124*F124</f>
        <v>0</v>
      </c>
      <c r="H124" s="315">
        <v>0</v>
      </c>
      <c r="I124" s="315">
        <v>0</v>
      </c>
      <c r="J124" s="315">
        <v>0</v>
      </c>
      <c r="K124" s="315">
        <v>0</v>
      </c>
      <c r="L124" s="281"/>
      <c r="M124" s="281"/>
      <c r="N124" s="281"/>
      <c r="O124" s="281"/>
      <c r="P124" s="281"/>
      <c r="Q124" s="308">
        <v>2</v>
      </c>
      <c r="R124" s="281"/>
      <c r="S124" s="281"/>
      <c r="T124" s="281"/>
      <c r="U124" s="281"/>
      <c r="V124" s="281"/>
      <c r="W124" s="281"/>
      <c r="X124" s="281"/>
      <c r="Y124" s="281"/>
      <c r="Z124" s="281"/>
      <c r="AA124" s="286">
        <v>1</v>
      </c>
      <c r="AB124" s="286">
        <v>1</v>
      </c>
      <c r="AC124" s="286">
        <v>1</v>
      </c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368">
        <v>1</v>
      </c>
      <c r="BC124" s="368">
        <f t="shared" si="4"/>
        <v>0</v>
      </c>
      <c r="BD124" s="286">
        <v>0</v>
      </c>
      <c r="BE124" s="286">
        <v>0</v>
      </c>
      <c r="BF124" s="286">
        <v>0</v>
      </c>
      <c r="BG124" s="286">
        <v>0</v>
      </c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6">
        <v>1</v>
      </c>
      <c r="CB124" s="286">
        <v>1</v>
      </c>
      <c r="CC124" s="308"/>
      <c r="CD124" s="308"/>
    </row>
    <row r="125" spans="1:82" ht="16.149999999999999" customHeight="1" x14ac:dyDescent="0.2">
      <c r="A125" s="316"/>
      <c r="B125" s="317"/>
      <c r="C125" s="450" t="s">
        <v>659</v>
      </c>
      <c r="D125" s="451"/>
      <c r="E125" s="319">
        <v>24</v>
      </c>
      <c r="F125" s="362"/>
      <c r="G125" s="352">
        <f t="shared" si="8"/>
        <v>0</v>
      </c>
      <c r="H125" s="321"/>
      <c r="I125" s="322"/>
      <c r="J125" s="321"/>
      <c r="K125" s="322"/>
      <c r="L125" s="281"/>
      <c r="M125" s="318" t="s">
        <v>659</v>
      </c>
      <c r="N125" s="281"/>
      <c r="O125" s="318"/>
      <c r="P125" s="281"/>
      <c r="Q125" s="308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1"/>
      <c r="AT125" s="281"/>
      <c r="AU125" s="281"/>
      <c r="AV125" s="281"/>
      <c r="AW125" s="281"/>
      <c r="AX125" s="281"/>
      <c r="AY125" s="281"/>
      <c r="AZ125" s="281"/>
      <c r="BA125" s="281"/>
      <c r="BB125" s="365"/>
      <c r="BC125" s="368">
        <f t="shared" si="4"/>
        <v>0</v>
      </c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</row>
    <row r="126" spans="1:82" ht="16.149999999999999" customHeight="1" x14ac:dyDescent="0.2">
      <c r="A126" s="309">
        <v>66</v>
      </c>
      <c r="B126" s="310" t="s">
        <v>660</v>
      </c>
      <c r="C126" s="311" t="s">
        <v>661</v>
      </c>
      <c r="D126" s="312" t="s">
        <v>400</v>
      </c>
      <c r="E126" s="313">
        <v>7.6924999999999999</v>
      </c>
      <c r="F126" s="361"/>
      <c r="G126" s="352">
        <f t="shared" si="8"/>
        <v>0</v>
      </c>
      <c r="H126" s="315">
        <v>0</v>
      </c>
      <c r="I126" s="315">
        <v>0</v>
      </c>
      <c r="J126" s="315">
        <v>0</v>
      </c>
      <c r="K126" s="315">
        <v>0</v>
      </c>
      <c r="L126" s="281"/>
      <c r="M126" s="281"/>
      <c r="N126" s="281"/>
      <c r="O126" s="281"/>
      <c r="P126" s="281"/>
      <c r="Q126" s="308">
        <v>2</v>
      </c>
      <c r="R126" s="281"/>
      <c r="S126" s="281"/>
      <c r="T126" s="281"/>
      <c r="U126" s="281"/>
      <c r="V126" s="281"/>
      <c r="W126" s="281"/>
      <c r="X126" s="281"/>
      <c r="Y126" s="281"/>
      <c r="Z126" s="281"/>
      <c r="AA126" s="286">
        <v>8</v>
      </c>
      <c r="AB126" s="286">
        <v>0</v>
      </c>
      <c r="AC126" s="286">
        <v>3</v>
      </c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368">
        <v>1</v>
      </c>
      <c r="BC126" s="368">
        <f t="shared" si="4"/>
        <v>0</v>
      </c>
      <c r="BD126" s="286">
        <v>0</v>
      </c>
      <c r="BE126" s="286">
        <v>0</v>
      </c>
      <c r="BF126" s="286">
        <v>0</v>
      </c>
      <c r="BG126" s="286">
        <v>0</v>
      </c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6">
        <v>8</v>
      </c>
      <c r="CB126" s="286">
        <v>0</v>
      </c>
      <c r="CC126" s="308"/>
      <c r="CD126" s="308"/>
    </row>
    <row r="127" spans="1:82" ht="16.149999999999999" customHeight="1" x14ac:dyDescent="0.2">
      <c r="A127" s="309">
        <v>67</v>
      </c>
      <c r="B127" s="310" t="s">
        <v>662</v>
      </c>
      <c r="C127" s="311" t="s">
        <v>663</v>
      </c>
      <c r="D127" s="312" t="s">
        <v>400</v>
      </c>
      <c r="E127" s="313">
        <v>69.232500000000002</v>
      </c>
      <c r="F127" s="361"/>
      <c r="G127" s="352">
        <f t="shared" si="8"/>
        <v>0</v>
      </c>
      <c r="H127" s="315">
        <v>0</v>
      </c>
      <c r="I127" s="315">
        <v>0</v>
      </c>
      <c r="J127" s="315">
        <v>0</v>
      </c>
      <c r="K127" s="315">
        <v>0</v>
      </c>
      <c r="L127" s="281"/>
      <c r="M127" s="281"/>
      <c r="N127" s="281"/>
      <c r="O127" s="281"/>
      <c r="P127" s="281"/>
      <c r="Q127" s="308">
        <v>2</v>
      </c>
      <c r="R127" s="281"/>
      <c r="S127" s="281"/>
      <c r="T127" s="281"/>
      <c r="U127" s="281"/>
      <c r="V127" s="281"/>
      <c r="W127" s="281"/>
      <c r="X127" s="281"/>
      <c r="Y127" s="281"/>
      <c r="Z127" s="281"/>
      <c r="AA127" s="286">
        <v>8</v>
      </c>
      <c r="AB127" s="286">
        <v>0</v>
      </c>
      <c r="AC127" s="286">
        <v>3</v>
      </c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1"/>
      <c r="AY127" s="281"/>
      <c r="AZ127" s="281"/>
      <c r="BA127" s="281"/>
      <c r="BB127" s="368">
        <v>1</v>
      </c>
      <c r="BC127" s="368">
        <f t="shared" si="4"/>
        <v>0</v>
      </c>
      <c r="BD127" s="286">
        <v>0</v>
      </c>
      <c r="BE127" s="286">
        <v>0</v>
      </c>
      <c r="BF127" s="286">
        <v>0</v>
      </c>
      <c r="BG127" s="286">
        <v>0</v>
      </c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6">
        <v>8</v>
      </c>
      <c r="CB127" s="286">
        <v>0</v>
      </c>
      <c r="CC127" s="308"/>
      <c r="CD127" s="308"/>
    </row>
    <row r="128" spans="1:82" ht="16.149999999999999" customHeight="1" x14ac:dyDescent="0.2">
      <c r="A128" s="309">
        <v>68</v>
      </c>
      <c r="B128" s="310" t="s">
        <v>664</v>
      </c>
      <c r="C128" s="311" t="s">
        <v>665</v>
      </c>
      <c r="D128" s="312" t="s">
        <v>400</v>
      </c>
      <c r="E128" s="313">
        <v>7.6924999999999999</v>
      </c>
      <c r="F128" s="361"/>
      <c r="G128" s="352">
        <f t="shared" si="8"/>
        <v>0</v>
      </c>
      <c r="H128" s="315">
        <v>0</v>
      </c>
      <c r="I128" s="315">
        <v>0</v>
      </c>
      <c r="J128" s="315">
        <v>0</v>
      </c>
      <c r="K128" s="315">
        <v>0</v>
      </c>
      <c r="L128" s="281"/>
      <c r="M128" s="281"/>
      <c r="N128" s="281"/>
      <c r="O128" s="281"/>
      <c r="P128" s="281"/>
      <c r="Q128" s="308">
        <v>2</v>
      </c>
      <c r="R128" s="281"/>
      <c r="S128" s="281"/>
      <c r="T128" s="281"/>
      <c r="U128" s="281"/>
      <c r="V128" s="281"/>
      <c r="W128" s="281"/>
      <c r="X128" s="281"/>
      <c r="Y128" s="281"/>
      <c r="Z128" s="281"/>
      <c r="AA128" s="286">
        <v>8</v>
      </c>
      <c r="AB128" s="286">
        <v>0</v>
      </c>
      <c r="AC128" s="286">
        <v>3</v>
      </c>
      <c r="AD128" s="281"/>
      <c r="AE128" s="281"/>
      <c r="AF128" s="281"/>
      <c r="AG128" s="281"/>
      <c r="AH128" s="281"/>
      <c r="AI128" s="281"/>
      <c r="AJ128" s="281"/>
      <c r="AK128" s="281"/>
      <c r="AL128" s="281"/>
      <c r="AM128" s="281"/>
      <c r="AN128" s="281"/>
      <c r="AO128" s="281"/>
      <c r="AP128" s="281"/>
      <c r="AQ128" s="281"/>
      <c r="AR128" s="281"/>
      <c r="AS128" s="281"/>
      <c r="AT128" s="281"/>
      <c r="AU128" s="281"/>
      <c r="AV128" s="281"/>
      <c r="AW128" s="281"/>
      <c r="AX128" s="281"/>
      <c r="AY128" s="281"/>
      <c r="AZ128" s="281"/>
      <c r="BA128" s="281"/>
      <c r="BB128" s="368">
        <v>1</v>
      </c>
      <c r="BC128" s="368">
        <f t="shared" si="4"/>
        <v>0</v>
      </c>
      <c r="BD128" s="286">
        <v>0</v>
      </c>
      <c r="BE128" s="286">
        <v>0</v>
      </c>
      <c r="BF128" s="286">
        <v>0</v>
      </c>
      <c r="BG128" s="286">
        <v>0</v>
      </c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6">
        <v>8</v>
      </c>
      <c r="CB128" s="286">
        <v>0</v>
      </c>
      <c r="CC128" s="308"/>
      <c r="CD128" s="308"/>
    </row>
    <row r="129" spans="1:82" ht="16.149999999999999" customHeight="1" x14ac:dyDescent="0.2">
      <c r="A129" s="309">
        <v>69</v>
      </c>
      <c r="B129" s="310" t="s">
        <v>666</v>
      </c>
      <c r="C129" s="311" t="s">
        <v>667</v>
      </c>
      <c r="D129" s="312" t="s">
        <v>400</v>
      </c>
      <c r="E129" s="313">
        <v>7.6924999999999999</v>
      </c>
      <c r="F129" s="361"/>
      <c r="G129" s="352">
        <f t="shared" si="8"/>
        <v>0</v>
      </c>
      <c r="H129" s="315">
        <v>0</v>
      </c>
      <c r="I129" s="315">
        <v>0</v>
      </c>
      <c r="J129" s="315">
        <v>0</v>
      </c>
      <c r="K129" s="315">
        <v>0</v>
      </c>
      <c r="L129" s="281"/>
      <c r="M129" s="281"/>
      <c r="N129" s="281"/>
      <c r="O129" s="281"/>
      <c r="P129" s="281"/>
      <c r="Q129" s="308">
        <v>2</v>
      </c>
      <c r="R129" s="281"/>
      <c r="S129" s="281"/>
      <c r="T129" s="281"/>
      <c r="U129" s="281"/>
      <c r="V129" s="281"/>
      <c r="W129" s="281"/>
      <c r="X129" s="281"/>
      <c r="Y129" s="281"/>
      <c r="Z129" s="281"/>
      <c r="AA129" s="286">
        <v>8</v>
      </c>
      <c r="AB129" s="286">
        <v>0</v>
      </c>
      <c r="AC129" s="286">
        <v>3</v>
      </c>
      <c r="AD129" s="281"/>
      <c r="AE129" s="281"/>
      <c r="AF129" s="281"/>
      <c r="AG129" s="281"/>
      <c r="AH129" s="281"/>
      <c r="AI129" s="281"/>
      <c r="AJ129" s="281"/>
      <c r="AK129" s="281"/>
      <c r="AL129" s="281"/>
      <c r="AM129" s="281"/>
      <c r="AN129" s="281"/>
      <c r="AO129" s="281"/>
      <c r="AP129" s="281"/>
      <c r="AQ129" s="281"/>
      <c r="AR129" s="281"/>
      <c r="AS129" s="281"/>
      <c r="AT129" s="281"/>
      <c r="AU129" s="281"/>
      <c r="AV129" s="281"/>
      <c r="AW129" s="281"/>
      <c r="AX129" s="281"/>
      <c r="AY129" s="281"/>
      <c r="AZ129" s="281"/>
      <c r="BA129" s="281"/>
      <c r="BB129" s="368">
        <v>1</v>
      </c>
      <c r="BC129" s="368">
        <f t="shared" si="4"/>
        <v>0</v>
      </c>
      <c r="BD129" s="286">
        <v>0</v>
      </c>
      <c r="BE129" s="286">
        <v>0</v>
      </c>
      <c r="BF129" s="286">
        <v>0</v>
      </c>
      <c r="BG129" s="286">
        <v>0</v>
      </c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6">
        <v>8</v>
      </c>
      <c r="CB129" s="286">
        <v>0</v>
      </c>
      <c r="CC129" s="308"/>
      <c r="CD129" s="308"/>
    </row>
    <row r="130" spans="1:82" ht="16.149999999999999" customHeight="1" x14ac:dyDescent="0.2">
      <c r="A130" s="323"/>
      <c r="B130" s="324" t="s">
        <v>561</v>
      </c>
      <c r="C130" s="325" t="s">
        <v>668</v>
      </c>
      <c r="D130" s="326"/>
      <c r="E130" s="327"/>
      <c r="F130" s="328"/>
      <c r="G130" s="354">
        <f>SUM(G123:G129)</f>
        <v>0</v>
      </c>
      <c r="H130" s="330"/>
      <c r="I130" s="331">
        <v>0</v>
      </c>
      <c r="J130" s="330"/>
      <c r="K130" s="331">
        <v>-7.6924999999999999</v>
      </c>
      <c r="L130" s="281"/>
      <c r="M130" s="281"/>
      <c r="N130" s="281"/>
      <c r="O130" s="281"/>
      <c r="P130" s="281"/>
      <c r="Q130" s="308">
        <v>4</v>
      </c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1"/>
      <c r="AL130" s="281"/>
      <c r="AM130" s="281"/>
      <c r="AN130" s="281"/>
      <c r="AO130" s="281"/>
      <c r="AP130" s="281"/>
      <c r="AQ130" s="281"/>
      <c r="AR130" s="281"/>
      <c r="AS130" s="281"/>
      <c r="AT130" s="281"/>
      <c r="AU130" s="281"/>
      <c r="AV130" s="281"/>
      <c r="AW130" s="281"/>
      <c r="AX130" s="281"/>
      <c r="AY130" s="281"/>
      <c r="AZ130" s="281"/>
      <c r="BA130" s="281"/>
      <c r="BB130" s="365"/>
      <c r="BC130" s="368">
        <f>SUM(BC123:BC129)</f>
        <v>0</v>
      </c>
      <c r="BD130" s="332">
        <v>0</v>
      </c>
      <c r="BE130" s="332">
        <v>0</v>
      </c>
      <c r="BF130" s="332">
        <v>0</v>
      </c>
      <c r="BG130" s="332">
        <v>0</v>
      </c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</row>
    <row r="131" spans="1:82" ht="16.149999999999999" customHeight="1" x14ac:dyDescent="0.2">
      <c r="A131" s="300" t="s">
        <v>85</v>
      </c>
      <c r="B131" s="301" t="s">
        <v>63</v>
      </c>
      <c r="C131" s="302" t="s">
        <v>64</v>
      </c>
      <c r="D131" s="303"/>
      <c r="E131" s="304"/>
      <c r="F131" s="304"/>
      <c r="G131" s="305"/>
      <c r="H131" s="306"/>
      <c r="I131" s="307"/>
      <c r="J131" s="306"/>
      <c r="K131" s="307"/>
      <c r="L131" s="281"/>
      <c r="M131" s="281"/>
      <c r="N131" s="281"/>
      <c r="O131" s="281"/>
      <c r="P131" s="281"/>
      <c r="Q131" s="308">
        <v>1</v>
      </c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1"/>
      <c r="AL131" s="281"/>
      <c r="AM131" s="281"/>
      <c r="AN131" s="281"/>
      <c r="AO131" s="281"/>
      <c r="AP131" s="281"/>
      <c r="AQ131" s="281"/>
      <c r="AR131" s="281"/>
      <c r="AS131" s="281"/>
      <c r="AT131" s="281"/>
      <c r="AU131" s="281"/>
      <c r="AV131" s="281"/>
      <c r="AW131" s="281"/>
      <c r="AX131" s="281"/>
      <c r="AY131" s="281"/>
      <c r="AZ131" s="281"/>
      <c r="BA131" s="281"/>
      <c r="BB131" s="365"/>
      <c r="BC131" s="368">
        <f t="shared" si="4"/>
        <v>0</v>
      </c>
      <c r="BD131" s="281"/>
      <c r="BE131" s="281"/>
      <c r="BF131" s="281"/>
      <c r="BG131" s="281"/>
      <c r="BH131" s="281"/>
      <c r="BI131" s="281"/>
      <c r="BJ131" s="281"/>
      <c r="BK131" s="281"/>
      <c r="BL131" s="281"/>
      <c r="BM131" s="281"/>
      <c r="BN131" s="281"/>
      <c r="BO131" s="281"/>
      <c r="BP131" s="281"/>
      <c r="BQ131" s="281"/>
      <c r="BR131" s="281"/>
      <c r="BS131" s="281"/>
      <c r="BT131" s="281"/>
      <c r="BU131" s="281"/>
      <c r="BV131" s="281"/>
      <c r="BW131" s="281"/>
      <c r="BX131" s="281"/>
      <c r="BY131" s="281"/>
      <c r="BZ131" s="281"/>
      <c r="CA131" s="281"/>
      <c r="CB131" s="281"/>
      <c r="CC131" s="281"/>
      <c r="CD131" s="281"/>
    </row>
    <row r="132" spans="1:82" ht="16.149999999999999" customHeight="1" x14ac:dyDescent="0.2">
      <c r="A132" s="309">
        <v>70</v>
      </c>
      <c r="B132" s="310" t="s">
        <v>669</v>
      </c>
      <c r="C132" s="311" t="s">
        <v>670</v>
      </c>
      <c r="D132" s="312" t="s">
        <v>400</v>
      </c>
      <c r="E132" s="313">
        <v>62.463103680000003</v>
      </c>
      <c r="F132" s="363"/>
      <c r="G132" s="314">
        <f>E132*F132</f>
        <v>0</v>
      </c>
      <c r="H132" s="315">
        <v>0</v>
      </c>
      <c r="I132" s="315">
        <v>0</v>
      </c>
      <c r="J132" s="315">
        <v>0</v>
      </c>
      <c r="K132" s="315">
        <v>0</v>
      </c>
      <c r="L132" s="281"/>
      <c r="M132" s="281"/>
      <c r="N132" s="281"/>
      <c r="O132" s="281"/>
      <c r="P132" s="281"/>
      <c r="Q132" s="308">
        <v>2</v>
      </c>
      <c r="R132" s="281"/>
      <c r="S132" s="281"/>
      <c r="T132" s="281"/>
      <c r="U132" s="281"/>
      <c r="V132" s="281"/>
      <c r="W132" s="281"/>
      <c r="X132" s="281"/>
      <c r="Y132" s="281"/>
      <c r="Z132" s="281"/>
      <c r="AA132" s="286">
        <v>7</v>
      </c>
      <c r="AB132" s="286">
        <v>1</v>
      </c>
      <c r="AC132" s="286">
        <v>2</v>
      </c>
      <c r="AD132" s="281"/>
      <c r="AE132" s="281"/>
      <c r="AF132" s="281"/>
      <c r="AG132" s="281"/>
      <c r="AH132" s="281"/>
      <c r="AI132" s="281"/>
      <c r="AJ132" s="281"/>
      <c r="AK132" s="281"/>
      <c r="AL132" s="281"/>
      <c r="AM132" s="281"/>
      <c r="AN132" s="281"/>
      <c r="AO132" s="281"/>
      <c r="AP132" s="281"/>
      <c r="AQ132" s="281"/>
      <c r="AR132" s="281"/>
      <c r="AS132" s="281"/>
      <c r="AT132" s="281"/>
      <c r="AU132" s="281"/>
      <c r="AV132" s="281"/>
      <c r="AW132" s="281"/>
      <c r="AX132" s="281"/>
      <c r="AY132" s="281"/>
      <c r="AZ132" s="281"/>
      <c r="BA132" s="281"/>
      <c r="BB132" s="368">
        <v>1</v>
      </c>
      <c r="BC132" s="368">
        <f t="shared" si="4"/>
        <v>0</v>
      </c>
      <c r="BD132" s="286">
        <v>0</v>
      </c>
      <c r="BE132" s="286">
        <v>0</v>
      </c>
      <c r="BF132" s="286">
        <v>0</v>
      </c>
      <c r="BG132" s="286">
        <v>0</v>
      </c>
      <c r="BH132" s="281"/>
      <c r="BI132" s="281"/>
      <c r="BJ132" s="281"/>
      <c r="BK132" s="281"/>
      <c r="BL132" s="281"/>
      <c r="BM132" s="281"/>
      <c r="BN132" s="281"/>
      <c r="BO132" s="281"/>
      <c r="BP132" s="281"/>
      <c r="BQ132" s="281"/>
      <c r="BR132" s="281"/>
      <c r="BS132" s="281"/>
      <c r="BT132" s="281"/>
      <c r="BU132" s="281"/>
      <c r="BV132" s="281"/>
      <c r="BW132" s="281"/>
      <c r="BX132" s="281"/>
      <c r="BY132" s="281"/>
      <c r="BZ132" s="281"/>
      <c r="CA132" s="286">
        <v>7</v>
      </c>
      <c r="CB132" s="286">
        <v>1</v>
      </c>
      <c r="CC132" s="308"/>
      <c r="CD132" s="308"/>
    </row>
    <row r="133" spans="1:82" ht="16.149999999999999" customHeight="1" x14ac:dyDescent="0.2">
      <c r="A133" s="323"/>
      <c r="B133" s="324" t="s">
        <v>561</v>
      </c>
      <c r="C133" s="325" t="s">
        <v>671</v>
      </c>
      <c r="D133" s="326"/>
      <c r="E133" s="327"/>
      <c r="F133" s="328"/>
      <c r="G133" s="329">
        <f>SUM(G132)</f>
        <v>0</v>
      </c>
      <c r="H133" s="330"/>
      <c r="I133" s="331">
        <v>0</v>
      </c>
      <c r="J133" s="330"/>
      <c r="K133" s="331">
        <v>0</v>
      </c>
      <c r="L133" s="281"/>
      <c r="M133" s="281"/>
      <c r="N133" s="281"/>
      <c r="O133" s="281"/>
      <c r="P133" s="281"/>
      <c r="Q133" s="308">
        <v>4</v>
      </c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1"/>
      <c r="AL133" s="281"/>
      <c r="AM133" s="281"/>
      <c r="AN133" s="281"/>
      <c r="AO133" s="281"/>
      <c r="AP133" s="281"/>
      <c r="AQ133" s="281"/>
      <c r="AR133" s="281"/>
      <c r="AS133" s="281"/>
      <c r="AT133" s="281"/>
      <c r="AU133" s="281"/>
      <c r="AV133" s="281"/>
      <c r="AW133" s="281"/>
      <c r="AX133" s="281"/>
      <c r="AY133" s="281"/>
      <c r="AZ133" s="281"/>
      <c r="BA133" s="281"/>
      <c r="BB133" s="365"/>
      <c r="BC133" s="368">
        <f>SUM(BC131:BC132)</f>
        <v>0</v>
      </c>
      <c r="BD133" s="332">
        <v>0</v>
      </c>
      <c r="BE133" s="332">
        <v>0</v>
      </c>
      <c r="BF133" s="332">
        <v>0</v>
      </c>
      <c r="BG133" s="332">
        <v>0</v>
      </c>
      <c r="BH133" s="281"/>
      <c r="BI133" s="281"/>
      <c r="BJ133" s="281"/>
      <c r="BK133" s="281"/>
      <c r="BL133" s="281"/>
      <c r="BM133" s="281"/>
      <c r="BN133" s="281"/>
      <c r="BO133" s="281"/>
      <c r="BP133" s="281"/>
      <c r="BQ133" s="281"/>
      <c r="BR133" s="281"/>
      <c r="BS133" s="281"/>
      <c r="BT133" s="281"/>
      <c r="BU133" s="281"/>
      <c r="BV133" s="281"/>
      <c r="BW133" s="281"/>
      <c r="BX133" s="281"/>
      <c r="BY133" s="281"/>
      <c r="BZ133" s="281"/>
      <c r="CA133" s="281"/>
      <c r="CB133" s="281"/>
      <c r="CC133" s="281"/>
      <c r="CD133" s="281"/>
    </row>
    <row r="134" spans="1:82" ht="16.149999999999999" customHeight="1" x14ac:dyDescent="0.2">
      <c r="A134" s="281"/>
      <c r="B134" s="281"/>
      <c r="C134" s="281"/>
      <c r="D134" s="281"/>
      <c r="E134" s="286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1"/>
      <c r="AL134" s="281"/>
      <c r="AM134" s="281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1"/>
      <c r="AY134" s="281"/>
      <c r="AZ134" s="281"/>
      <c r="BA134" s="281"/>
      <c r="BB134" s="365"/>
      <c r="BC134" s="368">
        <f t="shared" si="4"/>
        <v>0</v>
      </c>
      <c r="BD134" s="281"/>
      <c r="BE134" s="281"/>
      <c r="BF134" s="281"/>
      <c r="BG134" s="281"/>
      <c r="BH134" s="281"/>
      <c r="BI134" s="281"/>
      <c r="BJ134" s="281"/>
      <c r="BK134" s="281"/>
      <c r="BL134" s="281"/>
      <c r="BM134" s="281"/>
      <c r="BN134" s="281"/>
      <c r="BO134" s="281"/>
      <c r="BP134" s="281"/>
      <c r="BQ134" s="281"/>
      <c r="BR134" s="281"/>
      <c r="BS134" s="281"/>
      <c r="BT134" s="281"/>
      <c r="BU134" s="281"/>
      <c r="BV134" s="281"/>
      <c r="BW134" s="281"/>
      <c r="BX134" s="281"/>
      <c r="BY134" s="281"/>
      <c r="BZ134" s="281"/>
      <c r="CA134" s="281"/>
      <c r="CB134" s="281"/>
      <c r="CC134" s="281"/>
      <c r="CD134" s="281"/>
    </row>
    <row r="135" spans="1:82" ht="16.149999999999999" customHeight="1" x14ac:dyDescent="0.2">
      <c r="A135" s="281"/>
      <c r="B135" s="281"/>
      <c r="C135" s="281"/>
      <c r="D135" s="281"/>
      <c r="E135" s="286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1"/>
      <c r="AL135" s="281"/>
      <c r="AM135" s="281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1"/>
      <c r="AY135" s="281"/>
      <c r="AZ135" s="281"/>
      <c r="BA135" s="281"/>
      <c r="BB135" s="365"/>
      <c r="BC135" s="368">
        <f t="shared" si="4"/>
        <v>0</v>
      </c>
      <c r="BD135" s="281"/>
      <c r="BE135" s="281"/>
      <c r="BF135" s="281"/>
      <c r="BG135" s="281"/>
      <c r="BH135" s="281"/>
      <c r="BI135" s="281"/>
      <c r="BJ135" s="281"/>
      <c r="BK135" s="281"/>
      <c r="BL135" s="281"/>
      <c r="BM135" s="281"/>
      <c r="BN135" s="281"/>
      <c r="BO135" s="281"/>
      <c r="BP135" s="281"/>
      <c r="BQ135" s="281"/>
      <c r="BR135" s="281"/>
      <c r="BS135" s="281"/>
      <c r="BT135" s="281"/>
      <c r="BU135" s="281"/>
      <c r="BV135" s="281"/>
      <c r="BW135" s="281"/>
      <c r="BX135" s="281"/>
      <c r="BY135" s="281"/>
      <c r="BZ135" s="281"/>
      <c r="CA135" s="281"/>
      <c r="CB135" s="281"/>
      <c r="CC135" s="281"/>
      <c r="CD135" s="281"/>
    </row>
    <row r="136" spans="1:82" ht="16.149999999999999" customHeight="1" x14ac:dyDescent="0.2">
      <c r="A136" s="281"/>
      <c r="B136" s="281"/>
      <c r="C136" s="281"/>
      <c r="D136" s="281"/>
      <c r="E136" s="286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1"/>
      <c r="AL136" s="281"/>
      <c r="AM136" s="281"/>
      <c r="AN136" s="281"/>
      <c r="AO136" s="281"/>
      <c r="AP136" s="281"/>
      <c r="AQ136" s="281"/>
      <c r="AR136" s="281"/>
      <c r="AS136" s="281"/>
      <c r="AT136" s="281"/>
      <c r="AU136" s="281"/>
      <c r="AV136" s="281"/>
      <c r="AW136" s="281"/>
      <c r="AX136" s="281"/>
      <c r="AY136" s="281"/>
      <c r="AZ136" s="281"/>
      <c r="BA136" s="281"/>
      <c r="BB136" s="365"/>
      <c r="BC136" s="368">
        <f t="shared" si="4"/>
        <v>0</v>
      </c>
      <c r="BD136" s="281"/>
      <c r="BE136" s="281"/>
      <c r="BF136" s="281"/>
      <c r="BG136" s="281"/>
      <c r="BH136" s="281"/>
      <c r="BI136" s="281"/>
      <c r="BJ136" s="281"/>
      <c r="BK136" s="281"/>
      <c r="BL136" s="281"/>
      <c r="BM136" s="281"/>
      <c r="BN136" s="281"/>
      <c r="BO136" s="281"/>
      <c r="BP136" s="281"/>
      <c r="BQ136" s="281"/>
      <c r="BR136" s="281"/>
      <c r="BS136" s="281"/>
      <c r="BT136" s="281"/>
      <c r="BU136" s="281"/>
      <c r="BV136" s="281"/>
      <c r="BW136" s="281"/>
      <c r="BX136" s="281"/>
      <c r="BY136" s="281"/>
      <c r="BZ136" s="281"/>
      <c r="CA136" s="281"/>
      <c r="CB136" s="281"/>
      <c r="CC136" s="281"/>
      <c r="CD136" s="281"/>
    </row>
    <row r="137" spans="1:82" ht="16.149999999999999" customHeight="1" x14ac:dyDescent="0.2">
      <c r="A137" s="281"/>
      <c r="B137" s="281"/>
      <c r="C137" s="281"/>
      <c r="D137" s="281"/>
      <c r="E137" s="286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  <c r="AN137" s="281"/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1"/>
      <c r="AY137" s="281"/>
      <c r="AZ137" s="281"/>
      <c r="BA137" s="281"/>
      <c r="BB137" s="365"/>
      <c r="BC137" s="368">
        <f t="shared" ref="BC137" si="9">IF(BB137=1,G137,0)</f>
        <v>0</v>
      </c>
      <c r="BD137" s="281"/>
      <c r="BE137" s="281"/>
      <c r="BF137" s="281"/>
      <c r="BG137" s="281"/>
      <c r="BH137" s="281"/>
      <c r="BI137" s="281"/>
      <c r="BJ137" s="281"/>
      <c r="BK137" s="281"/>
      <c r="BL137" s="281"/>
      <c r="BM137" s="281"/>
      <c r="BN137" s="281"/>
      <c r="BO137" s="281"/>
      <c r="BP137" s="281"/>
      <c r="BQ137" s="281"/>
      <c r="BR137" s="281"/>
      <c r="BS137" s="281"/>
      <c r="BT137" s="281"/>
      <c r="BU137" s="281"/>
      <c r="BV137" s="281"/>
      <c r="BW137" s="281"/>
      <c r="BX137" s="281"/>
      <c r="BY137" s="281"/>
      <c r="BZ137" s="281"/>
      <c r="CA137" s="281"/>
      <c r="CB137" s="281"/>
      <c r="CC137" s="281"/>
      <c r="CD137" s="281"/>
    </row>
    <row r="138" spans="1:82" ht="16.149999999999999" customHeight="1" x14ac:dyDescent="0.2">
      <c r="A138" s="281"/>
      <c r="B138" s="281"/>
      <c r="C138" s="281"/>
      <c r="D138" s="281"/>
      <c r="E138" s="286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1"/>
      <c r="AL138" s="281"/>
      <c r="AM138" s="281"/>
      <c r="AN138" s="281"/>
      <c r="AO138" s="281"/>
      <c r="AP138" s="281"/>
      <c r="AQ138" s="281"/>
      <c r="AR138" s="281"/>
      <c r="AS138" s="281"/>
      <c r="AT138" s="281"/>
      <c r="AU138" s="281"/>
      <c r="AV138" s="281"/>
      <c r="AW138" s="281"/>
      <c r="AX138" s="281"/>
      <c r="AY138" s="281"/>
      <c r="AZ138" s="281"/>
      <c r="BA138" s="281"/>
      <c r="BB138" s="365"/>
      <c r="BC138" s="365"/>
      <c r="BD138" s="281"/>
      <c r="BE138" s="281"/>
      <c r="BF138" s="281"/>
      <c r="BG138" s="281"/>
      <c r="BH138" s="281"/>
      <c r="BI138" s="281"/>
      <c r="BJ138" s="281"/>
      <c r="BK138" s="281"/>
      <c r="BL138" s="281"/>
      <c r="BM138" s="281"/>
      <c r="BN138" s="281"/>
      <c r="BO138" s="281"/>
      <c r="BP138" s="281"/>
      <c r="BQ138" s="281"/>
      <c r="BR138" s="281"/>
      <c r="BS138" s="281"/>
      <c r="BT138" s="281"/>
      <c r="BU138" s="281"/>
      <c r="BV138" s="281"/>
      <c r="BW138" s="281"/>
      <c r="BX138" s="281"/>
      <c r="BY138" s="281"/>
      <c r="BZ138" s="281"/>
      <c r="CA138" s="281"/>
      <c r="CB138" s="281"/>
      <c r="CC138" s="281"/>
      <c r="CD138" s="281"/>
    </row>
    <row r="139" spans="1:82" ht="16.149999999999999" customHeight="1" x14ac:dyDescent="0.2">
      <c r="A139" s="281"/>
      <c r="B139" s="281"/>
      <c r="C139" s="281"/>
      <c r="D139" s="281"/>
      <c r="E139" s="286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1"/>
      <c r="AL139" s="281"/>
      <c r="AM139" s="281"/>
      <c r="AN139" s="281"/>
      <c r="AO139" s="281"/>
      <c r="AP139" s="281"/>
      <c r="AQ139" s="281"/>
      <c r="AR139" s="281"/>
      <c r="AS139" s="281"/>
      <c r="AT139" s="281"/>
      <c r="AU139" s="281"/>
      <c r="AV139" s="281"/>
      <c r="AW139" s="281"/>
      <c r="AX139" s="281"/>
      <c r="AY139" s="281"/>
      <c r="AZ139" s="281"/>
      <c r="BA139" s="281"/>
      <c r="BB139" s="365"/>
      <c r="BC139" s="365"/>
      <c r="BD139" s="281"/>
      <c r="BE139" s="281"/>
      <c r="BF139" s="281"/>
      <c r="BG139" s="281"/>
      <c r="BH139" s="281"/>
      <c r="BI139" s="281"/>
      <c r="BJ139" s="281"/>
      <c r="BK139" s="281"/>
      <c r="BL139" s="281"/>
      <c r="BM139" s="281"/>
      <c r="BN139" s="281"/>
      <c r="BO139" s="281"/>
      <c r="BP139" s="281"/>
      <c r="BQ139" s="281"/>
      <c r="BR139" s="281"/>
      <c r="BS139" s="281"/>
      <c r="BT139" s="281"/>
      <c r="BU139" s="281"/>
      <c r="BV139" s="281"/>
      <c r="BW139" s="281"/>
      <c r="BX139" s="281"/>
      <c r="BY139" s="281"/>
      <c r="BZ139" s="281"/>
      <c r="CA139" s="281"/>
      <c r="CB139" s="281"/>
      <c r="CC139" s="281"/>
      <c r="CD139" s="281"/>
    </row>
    <row r="140" spans="1:82" ht="16.149999999999999" customHeight="1" x14ac:dyDescent="0.2">
      <c r="A140" s="281"/>
      <c r="B140" s="281"/>
      <c r="C140" s="281"/>
      <c r="D140" s="281"/>
      <c r="E140" s="286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1"/>
      <c r="AL140" s="281"/>
      <c r="AM140" s="281"/>
      <c r="AN140" s="281"/>
      <c r="AO140" s="281"/>
      <c r="AP140" s="281"/>
      <c r="AQ140" s="281"/>
      <c r="AR140" s="281"/>
      <c r="AS140" s="281"/>
      <c r="AT140" s="281"/>
      <c r="AU140" s="281"/>
      <c r="AV140" s="281"/>
      <c r="AW140" s="281"/>
      <c r="AX140" s="281"/>
      <c r="AY140" s="281"/>
      <c r="AZ140" s="281"/>
      <c r="BA140" s="281"/>
      <c r="BB140" s="365"/>
      <c r="BC140" s="365"/>
      <c r="BD140" s="281"/>
      <c r="BE140" s="281"/>
      <c r="BF140" s="281"/>
      <c r="BG140" s="281"/>
      <c r="BH140" s="281"/>
      <c r="BI140" s="281"/>
      <c r="BJ140" s="281"/>
      <c r="BK140" s="281"/>
      <c r="BL140" s="281"/>
      <c r="BM140" s="281"/>
      <c r="BN140" s="281"/>
      <c r="BO140" s="281"/>
      <c r="BP140" s="281"/>
      <c r="BQ140" s="281"/>
      <c r="BR140" s="281"/>
      <c r="BS140" s="281"/>
      <c r="BT140" s="281"/>
      <c r="BU140" s="281"/>
      <c r="BV140" s="281"/>
      <c r="BW140" s="281"/>
      <c r="BX140" s="281"/>
      <c r="BY140" s="281"/>
      <c r="BZ140" s="281"/>
      <c r="CA140" s="281"/>
      <c r="CB140" s="281"/>
      <c r="CC140" s="281"/>
      <c r="CD140" s="281"/>
    </row>
    <row r="141" spans="1:82" ht="16.149999999999999" customHeight="1" x14ac:dyDescent="0.2">
      <c r="A141" s="281"/>
      <c r="B141" s="281"/>
      <c r="C141" s="281"/>
      <c r="D141" s="281"/>
      <c r="E141" s="286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1"/>
      <c r="AL141" s="281"/>
      <c r="AM141" s="281"/>
      <c r="AN141" s="281"/>
      <c r="AO141" s="281"/>
      <c r="AP141" s="281"/>
      <c r="AQ141" s="281"/>
      <c r="AR141" s="281"/>
      <c r="AS141" s="281"/>
      <c r="AT141" s="281"/>
      <c r="AU141" s="281"/>
      <c r="AV141" s="281"/>
      <c r="AW141" s="281"/>
      <c r="AX141" s="281"/>
      <c r="AY141" s="281"/>
      <c r="AZ141" s="281"/>
      <c r="BA141" s="281"/>
      <c r="BB141" s="365"/>
      <c r="BC141" s="365"/>
      <c r="BD141" s="281"/>
      <c r="BE141" s="281"/>
      <c r="BF141" s="281"/>
      <c r="BG141" s="281"/>
      <c r="BH141" s="281"/>
      <c r="BI141" s="281"/>
      <c r="BJ141" s="281"/>
      <c r="BK141" s="281"/>
      <c r="BL141" s="281"/>
      <c r="BM141" s="281"/>
      <c r="BN141" s="281"/>
      <c r="BO141" s="281"/>
      <c r="BP141" s="281"/>
      <c r="BQ141" s="281"/>
      <c r="BR141" s="281"/>
      <c r="BS141" s="281"/>
      <c r="BT141" s="281"/>
      <c r="BU141" s="281"/>
      <c r="BV141" s="281"/>
      <c r="BW141" s="281"/>
      <c r="BX141" s="281"/>
      <c r="BY141" s="281"/>
      <c r="BZ141" s="281"/>
      <c r="CA141" s="281"/>
      <c r="CB141" s="281"/>
      <c r="CC141" s="281"/>
      <c r="CD141" s="281"/>
    </row>
    <row r="142" spans="1:82" ht="16.149999999999999" customHeight="1" x14ac:dyDescent="0.2">
      <c r="A142" s="281"/>
      <c r="B142" s="281"/>
      <c r="C142" s="281"/>
      <c r="D142" s="281"/>
      <c r="E142" s="286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1"/>
      <c r="AL142" s="281"/>
      <c r="AM142" s="281"/>
      <c r="AN142" s="281"/>
      <c r="AO142" s="281"/>
      <c r="AP142" s="281"/>
      <c r="AQ142" s="281"/>
      <c r="AR142" s="281"/>
      <c r="AS142" s="281"/>
      <c r="AT142" s="281"/>
      <c r="AU142" s="281"/>
      <c r="AV142" s="281"/>
      <c r="AW142" s="281"/>
      <c r="AX142" s="281"/>
      <c r="AY142" s="281"/>
      <c r="AZ142" s="281"/>
      <c r="BA142" s="281"/>
      <c r="BB142" s="365"/>
      <c r="BC142" s="365"/>
      <c r="BD142" s="281"/>
      <c r="BE142" s="281"/>
      <c r="BF142" s="281"/>
      <c r="BG142" s="281"/>
      <c r="BH142" s="281"/>
      <c r="BI142" s="281"/>
      <c r="BJ142" s="281"/>
      <c r="BK142" s="281"/>
      <c r="BL142" s="281"/>
      <c r="BM142" s="281"/>
      <c r="BN142" s="281"/>
      <c r="BO142" s="281"/>
      <c r="BP142" s="281"/>
      <c r="BQ142" s="281"/>
      <c r="BR142" s="281"/>
      <c r="BS142" s="281"/>
      <c r="BT142" s="281"/>
      <c r="BU142" s="281"/>
      <c r="BV142" s="281"/>
      <c r="BW142" s="281"/>
      <c r="BX142" s="281"/>
      <c r="BY142" s="281"/>
      <c r="BZ142" s="281"/>
      <c r="CA142" s="281"/>
      <c r="CB142" s="281"/>
      <c r="CC142" s="281"/>
      <c r="CD142" s="281"/>
    </row>
    <row r="143" spans="1:82" ht="16.149999999999999" customHeight="1" x14ac:dyDescent="0.2">
      <c r="A143" s="281"/>
      <c r="B143" s="281"/>
      <c r="C143" s="281"/>
      <c r="D143" s="281"/>
      <c r="E143" s="286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281"/>
      <c r="AT143" s="281"/>
      <c r="AU143" s="281"/>
      <c r="AV143" s="281"/>
      <c r="AW143" s="281"/>
      <c r="AX143" s="281"/>
      <c r="AY143" s="281"/>
      <c r="AZ143" s="281"/>
      <c r="BA143" s="281"/>
      <c r="BB143" s="365"/>
      <c r="BC143" s="365"/>
      <c r="BD143" s="281"/>
      <c r="BE143" s="281"/>
      <c r="BF143" s="281"/>
      <c r="BG143" s="281"/>
      <c r="BH143" s="281"/>
      <c r="BI143" s="281"/>
      <c r="BJ143" s="281"/>
      <c r="BK143" s="281"/>
      <c r="BL143" s="281"/>
      <c r="BM143" s="281"/>
      <c r="BN143" s="281"/>
      <c r="BO143" s="281"/>
      <c r="BP143" s="281"/>
      <c r="BQ143" s="281"/>
      <c r="BR143" s="281"/>
      <c r="BS143" s="281"/>
      <c r="BT143" s="281"/>
      <c r="BU143" s="281"/>
      <c r="BV143" s="281"/>
      <c r="BW143" s="281"/>
      <c r="BX143" s="281"/>
      <c r="BY143" s="281"/>
      <c r="BZ143" s="281"/>
      <c r="CA143" s="281"/>
      <c r="CB143" s="281"/>
      <c r="CC143" s="281"/>
      <c r="CD143" s="281"/>
    </row>
    <row r="144" spans="1:82" ht="16.149999999999999" customHeight="1" x14ac:dyDescent="0.2">
      <c r="A144" s="281"/>
      <c r="B144" s="281"/>
      <c r="C144" s="281"/>
      <c r="D144" s="281"/>
      <c r="E144" s="286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  <c r="AL144" s="281"/>
      <c r="AM144" s="281"/>
      <c r="AN144" s="281"/>
      <c r="AO144" s="281"/>
      <c r="AP144" s="281"/>
      <c r="AQ144" s="281"/>
      <c r="AR144" s="281"/>
      <c r="AS144" s="281"/>
      <c r="AT144" s="281"/>
      <c r="AU144" s="281"/>
      <c r="AV144" s="281"/>
      <c r="AW144" s="281"/>
      <c r="AX144" s="281"/>
      <c r="AY144" s="281"/>
      <c r="AZ144" s="281"/>
      <c r="BA144" s="281"/>
      <c r="BB144" s="365"/>
      <c r="BC144" s="365"/>
      <c r="BD144" s="281"/>
      <c r="BE144" s="281"/>
      <c r="BF144" s="281"/>
      <c r="BG144" s="281"/>
      <c r="BH144" s="281"/>
      <c r="BI144" s="281"/>
      <c r="BJ144" s="281"/>
      <c r="BK144" s="281"/>
      <c r="BL144" s="281"/>
      <c r="BM144" s="281"/>
      <c r="BN144" s="281"/>
      <c r="BO144" s="281"/>
      <c r="BP144" s="281"/>
      <c r="BQ144" s="281"/>
      <c r="BR144" s="281"/>
      <c r="BS144" s="281"/>
      <c r="BT144" s="281"/>
      <c r="BU144" s="281"/>
      <c r="BV144" s="281"/>
      <c r="BW144" s="281"/>
      <c r="BX144" s="281"/>
      <c r="BY144" s="281"/>
      <c r="BZ144" s="281"/>
      <c r="CA144" s="281"/>
      <c r="CB144" s="281"/>
      <c r="CC144" s="281"/>
      <c r="CD144" s="281"/>
    </row>
    <row r="145" spans="1:55" ht="16.149999999999999" customHeight="1" x14ac:dyDescent="0.2">
      <c r="A145" s="281"/>
      <c r="B145" s="281"/>
      <c r="C145" s="281"/>
      <c r="D145" s="281"/>
      <c r="E145" s="286"/>
      <c r="F145" s="281"/>
      <c r="G145" s="281"/>
      <c r="BB145" s="364"/>
      <c r="BC145" s="364"/>
    </row>
    <row r="146" spans="1:55" ht="16.149999999999999" customHeight="1" x14ac:dyDescent="0.2">
      <c r="A146" s="281"/>
      <c r="B146" s="281"/>
      <c r="C146" s="281"/>
      <c r="D146" s="281"/>
      <c r="E146" s="286"/>
      <c r="F146" s="281"/>
      <c r="G146" s="281"/>
      <c r="BB146" s="364"/>
      <c r="BC146" s="364"/>
    </row>
    <row r="147" spans="1:55" ht="16.149999999999999" customHeight="1" x14ac:dyDescent="0.2">
      <c r="A147" s="281"/>
      <c r="B147" s="281"/>
      <c r="C147" s="281"/>
      <c r="D147" s="281"/>
      <c r="E147" s="286"/>
      <c r="F147" s="281"/>
      <c r="G147" s="281"/>
      <c r="BB147" s="364"/>
      <c r="BC147" s="364"/>
    </row>
    <row r="148" spans="1:55" ht="16.149999999999999" customHeight="1" x14ac:dyDescent="0.2">
      <c r="A148" s="281"/>
      <c r="B148" s="281"/>
      <c r="C148" s="281"/>
      <c r="D148" s="281"/>
      <c r="E148" s="286"/>
      <c r="F148" s="281"/>
      <c r="G148" s="281"/>
      <c r="BB148" s="364"/>
      <c r="BC148" s="364"/>
    </row>
    <row r="149" spans="1:55" ht="16.149999999999999" customHeight="1" x14ac:dyDescent="0.2">
      <c r="A149" s="281"/>
      <c r="B149" s="281"/>
      <c r="C149" s="281"/>
      <c r="D149" s="281"/>
      <c r="E149" s="286"/>
      <c r="F149" s="281"/>
      <c r="G149" s="281"/>
      <c r="BB149" s="364"/>
      <c r="BC149" s="364"/>
    </row>
    <row r="150" spans="1:55" ht="16.149999999999999" customHeight="1" x14ac:dyDescent="0.2">
      <c r="A150" s="281"/>
      <c r="B150" s="281"/>
      <c r="C150" s="281"/>
      <c r="D150" s="281"/>
      <c r="E150" s="286"/>
      <c r="F150" s="281"/>
      <c r="G150" s="281"/>
      <c r="BB150" s="364"/>
      <c r="BC150" s="364"/>
    </row>
    <row r="151" spans="1:55" ht="16.149999999999999" customHeight="1" x14ac:dyDescent="0.2">
      <c r="A151" s="281"/>
      <c r="B151" s="281"/>
      <c r="C151" s="281"/>
      <c r="D151" s="281"/>
      <c r="E151" s="286"/>
      <c r="F151" s="281"/>
      <c r="G151" s="281"/>
      <c r="BB151" s="364"/>
      <c r="BC151" s="364"/>
    </row>
    <row r="152" spans="1:55" ht="16.149999999999999" customHeight="1" x14ac:dyDescent="0.2">
      <c r="A152" s="281"/>
      <c r="B152" s="281"/>
      <c r="C152" s="281"/>
      <c r="D152" s="281"/>
      <c r="E152" s="286"/>
      <c r="F152" s="281"/>
      <c r="G152" s="281"/>
      <c r="BB152" s="364"/>
      <c r="BC152" s="364"/>
    </row>
    <row r="153" spans="1:55" ht="16.149999999999999" customHeight="1" x14ac:dyDescent="0.2">
      <c r="A153" s="281"/>
      <c r="B153" s="281"/>
      <c r="C153" s="281"/>
      <c r="D153" s="281"/>
      <c r="E153" s="286"/>
      <c r="F153" s="281"/>
      <c r="G153" s="281"/>
      <c r="BB153" s="364"/>
      <c r="BC153" s="364"/>
    </row>
    <row r="154" spans="1:55" ht="16.149999999999999" customHeight="1" x14ac:dyDescent="0.2">
      <c r="A154" s="281"/>
      <c r="B154" s="281"/>
      <c r="C154" s="281"/>
      <c r="D154" s="281"/>
      <c r="E154" s="286"/>
      <c r="F154" s="281"/>
      <c r="G154" s="281"/>
      <c r="BB154" s="364"/>
      <c r="BC154" s="364"/>
    </row>
    <row r="155" spans="1:55" ht="16.149999999999999" customHeight="1" x14ac:dyDescent="0.2">
      <c r="A155" s="281"/>
      <c r="B155" s="281"/>
      <c r="C155" s="281"/>
      <c r="D155" s="281"/>
      <c r="E155" s="286"/>
      <c r="F155" s="281"/>
      <c r="G155" s="281"/>
      <c r="BB155" s="364"/>
      <c r="BC155" s="364"/>
    </row>
    <row r="156" spans="1:55" ht="16.149999999999999" customHeight="1" x14ac:dyDescent="0.2">
      <c r="A156" s="281"/>
      <c r="B156" s="281"/>
      <c r="C156" s="281"/>
      <c r="D156" s="281"/>
      <c r="E156" s="286"/>
      <c r="F156" s="281"/>
      <c r="G156" s="281"/>
      <c r="BB156" s="364"/>
      <c r="BC156" s="364"/>
    </row>
    <row r="157" spans="1:55" ht="16.149999999999999" customHeight="1" x14ac:dyDescent="0.2">
      <c r="A157" s="321"/>
      <c r="B157" s="321"/>
      <c r="C157" s="321"/>
      <c r="D157" s="321"/>
      <c r="E157" s="321"/>
      <c r="F157" s="321"/>
      <c r="G157" s="321"/>
      <c r="BB157" s="364"/>
      <c r="BC157" s="364"/>
    </row>
    <row r="158" spans="1:55" ht="16.149999999999999" customHeight="1" x14ac:dyDescent="0.2">
      <c r="A158" s="321"/>
      <c r="B158" s="321"/>
      <c r="C158" s="321"/>
      <c r="D158" s="321"/>
      <c r="E158" s="321"/>
      <c r="F158" s="321"/>
      <c r="G158" s="321"/>
      <c r="BB158" s="364"/>
      <c r="BC158" s="364"/>
    </row>
    <row r="159" spans="1:55" ht="16.149999999999999" customHeight="1" x14ac:dyDescent="0.2">
      <c r="A159" s="321"/>
      <c r="B159" s="321"/>
      <c r="C159" s="321"/>
      <c r="D159" s="321"/>
      <c r="E159" s="321"/>
      <c r="F159" s="321"/>
      <c r="G159" s="321"/>
      <c r="BB159" s="364"/>
      <c r="BC159" s="364"/>
    </row>
    <row r="160" spans="1:55" ht="16.149999999999999" customHeight="1" x14ac:dyDescent="0.2">
      <c r="A160" s="321"/>
      <c r="B160" s="321"/>
      <c r="C160" s="321"/>
      <c r="D160" s="321"/>
      <c r="E160" s="321"/>
      <c r="F160" s="321"/>
      <c r="G160" s="321"/>
      <c r="BB160" s="364"/>
      <c r="BC160" s="364"/>
    </row>
    <row r="161" spans="5:55" ht="16.149999999999999" customHeight="1" x14ac:dyDescent="0.2">
      <c r="E161" s="286"/>
      <c r="BB161" s="364"/>
      <c r="BC161" s="364"/>
    </row>
    <row r="162" spans="5:55" ht="16.149999999999999" customHeight="1" x14ac:dyDescent="0.2">
      <c r="E162" s="286"/>
      <c r="BB162" s="364"/>
      <c r="BC162" s="364"/>
    </row>
    <row r="163" spans="5:55" ht="16.149999999999999" customHeight="1" x14ac:dyDescent="0.2">
      <c r="E163" s="286"/>
      <c r="BB163" s="364"/>
      <c r="BC163" s="364"/>
    </row>
    <row r="164" spans="5:55" x14ac:dyDescent="0.2">
      <c r="E164" s="286"/>
      <c r="BB164" s="364"/>
      <c r="BC164" s="364"/>
    </row>
    <row r="165" spans="5:55" x14ac:dyDescent="0.2">
      <c r="E165" s="286"/>
      <c r="BB165" s="364"/>
      <c r="BC165" s="364"/>
    </row>
    <row r="166" spans="5:55" x14ac:dyDescent="0.2">
      <c r="E166" s="286"/>
      <c r="BB166" s="364"/>
      <c r="BC166" s="364"/>
    </row>
    <row r="167" spans="5:55" x14ac:dyDescent="0.2">
      <c r="E167" s="286"/>
      <c r="BB167" s="364"/>
      <c r="BC167" s="364"/>
    </row>
    <row r="168" spans="5:55" x14ac:dyDescent="0.2">
      <c r="E168" s="286"/>
      <c r="BB168" s="364"/>
      <c r="BC168" s="364"/>
    </row>
    <row r="169" spans="5:55" x14ac:dyDescent="0.2">
      <c r="E169" s="286"/>
      <c r="BB169" s="364"/>
      <c r="BC169" s="364"/>
    </row>
    <row r="170" spans="5:55" x14ac:dyDescent="0.2">
      <c r="E170" s="286"/>
      <c r="BB170" s="364"/>
      <c r="BC170" s="364"/>
    </row>
    <row r="171" spans="5:55" x14ac:dyDescent="0.2">
      <c r="E171" s="286"/>
      <c r="BB171" s="364"/>
      <c r="BC171" s="364"/>
    </row>
    <row r="172" spans="5:55" x14ac:dyDescent="0.2">
      <c r="E172" s="286"/>
      <c r="BB172" s="364"/>
      <c r="BC172" s="364"/>
    </row>
    <row r="173" spans="5:55" x14ac:dyDescent="0.2">
      <c r="E173" s="286"/>
      <c r="BB173" s="364"/>
      <c r="BC173" s="364"/>
    </row>
    <row r="174" spans="5:55" x14ac:dyDescent="0.2">
      <c r="E174" s="286"/>
      <c r="BB174" s="364"/>
      <c r="BC174" s="364"/>
    </row>
    <row r="175" spans="5:55" x14ac:dyDescent="0.2">
      <c r="E175" s="286"/>
      <c r="BB175" s="364"/>
      <c r="BC175" s="364"/>
    </row>
    <row r="176" spans="5:55" x14ac:dyDescent="0.2">
      <c r="E176" s="286"/>
      <c r="BB176" s="364"/>
      <c r="BC176" s="364"/>
    </row>
    <row r="177" spans="1:55" x14ac:dyDescent="0.2">
      <c r="A177" s="281"/>
      <c r="B177" s="281"/>
      <c r="C177" s="281"/>
      <c r="D177" s="281"/>
      <c r="E177" s="286"/>
      <c r="BB177" s="364"/>
      <c r="BC177" s="364"/>
    </row>
    <row r="178" spans="1:55" x14ac:dyDescent="0.2">
      <c r="A178" s="281"/>
      <c r="B178" s="281"/>
      <c r="C178" s="281"/>
      <c r="D178" s="281"/>
      <c r="E178" s="286"/>
      <c r="BB178" s="364"/>
      <c r="BC178" s="364"/>
    </row>
    <row r="179" spans="1:55" x14ac:dyDescent="0.2">
      <c r="A179" s="281"/>
      <c r="B179" s="281"/>
      <c r="C179" s="281"/>
      <c r="D179" s="281"/>
      <c r="E179" s="286"/>
      <c r="BB179" s="364"/>
      <c r="BC179" s="364"/>
    </row>
    <row r="180" spans="1:55" x14ac:dyDescent="0.2">
      <c r="A180" s="281"/>
      <c r="B180" s="281"/>
      <c r="C180" s="281"/>
      <c r="D180" s="281"/>
      <c r="E180" s="286"/>
      <c r="BB180" s="364"/>
      <c r="BC180" s="364"/>
    </row>
    <row r="181" spans="1:55" x14ac:dyDescent="0.2">
      <c r="A181" s="281"/>
      <c r="B181" s="281"/>
      <c r="C181" s="281"/>
      <c r="D181" s="281"/>
      <c r="E181" s="286"/>
      <c r="BB181" s="364"/>
      <c r="BC181" s="364"/>
    </row>
    <row r="182" spans="1:55" x14ac:dyDescent="0.2">
      <c r="A182" s="281"/>
      <c r="B182" s="281"/>
      <c r="C182" s="281"/>
      <c r="D182" s="281"/>
      <c r="E182" s="286"/>
      <c r="BB182" s="364"/>
      <c r="BC182" s="364"/>
    </row>
    <row r="183" spans="1:55" x14ac:dyDescent="0.2">
      <c r="A183" s="281"/>
      <c r="B183" s="281"/>
      <c r="C183" s="281"/>
      <c r="D183" s="281"/>
      <c r="E183" s="286"/>
      <c r="BB183" s="364"/>
      <c r="BC183" s="364"/>
    </row>
    <row r="184" spans="1:55" x14ac:dyDescent="0.2">
      <c r="A184" s="281"/>
      <c r="B184" s="281"/>
      <c r="C184" s="281"/>
      <c r="D184" s="281"/>
      <c r="E184" s="286"/>
      <c r="BB184" s="364"/>
      <c r="BC184" s="364"/>
    </row>
    <row r="185" spans="1:55" x14ac:dyDescent="0.2">
      <c r="A185" s="281"/>
      <c r="B185" s="281"/>
      <c r="C185" s="281"/>
      <c r="D185" s="281"/>
      <c r="E185" s="286"/>
      <c r="BB185" s="364"/>
      <c r="BC185" s="364"/>
    </row>
    <row r="186" spans="1:55" x14ac:dyDescent="0.2">
      <c r="A186" s="281"/>
      <c r="B186" s="281"/>
      <c r="C186" s="281"/>
      <c r="D186" s="281"/>
      <c r="E186" s="286"/>
      <c r="BB186" s="364"/>
      <c r="BC186" s="364"/>
    </row>
    <row r="187" spans="1:55" x14ac:dyDescent="0.2">
      <c r="A187" s="281"/>
      <c r="B187" s="281"/>
      <c r="C187" s="281"/>
      <c r="D187" s="281"/>
      <c r="E187" s="286"/>
      <c r="BB187" s="364"/>
      <c r="BC187" s="364"/>
    </row>
    <row r="188" spans="1:55" x14ac:dyDescent="0.2">
      <c r="A188" s="281"/>
      <c r="B188" s="281"/>
      <c r="C188" s="281"/>
      <c r="D188" s="281"/>
      <c r="E188" s="286"/>
      <c r="BB188" s="364"/>
      <c r="BC188" s="364"/>
    </row>
    <row r="189" spans="1:55" x14ac:dyDescent="0.2">
      <c r="A189" s="281"/>
      <c r="B189" s="281"/>
      <c r="C189" s="281"/>
      <c r="D189" s="281"/>
      <c r="E189" s="286"/>
      <c r="BB189" s="364"/>
      <c r="BC189" s="364"/>
    </row>
    <row r="190" spans="1:55" x14ac:dyDescent="0.2">
      <c r="A190" s="281"/>
      <c r="B190" s="281"/>
      <c r="C190" s="281"/>
      <c r="D190" s="281"/>
      <c r="E190" s="286"/>
      <c r="BB190" s="364"/>
      <c r="BC190" s="364"/>
    </row>
    <row r="191" spans="1:55" x14ac:dyDescent="0.2">
      <c r="A191" s="281"/>
      <c r="B191" s="281"/>
      <c r="C191" s="281"/>
      <c r="D191" s="281"/>
      <c r="E191" s="286"/>
      <c r="BB191" s="364"/>
      <c r="BC191" s="364"/>
    </row>
    <row r="192" spans="1:55" x14ac:dyDescent="0.2">
      <c r="A192" s="333"/>
      <c r="B192" s="333"/>
      <c r="C192" s="281"/>
      <c r="D192" s="281"/>
      <c r="E192" s="281"/>
      <c r="BB192" s="364"/>
      <c r="BC192" s="364"/>
    </row>
    <row r="193" spans="1:55" x14ac:dyDescent="0.2">
      <c r="A193" s="321"/>
      <c r="B193" s="321"/>
      <c r="C193" s="334"/>
      <c r="D193" s="334"/>
      <c r="E193" s="335"/>
      <c r="F193" s="334"/>
      <c r="G193" s="336"/>
      <c r="BB193" s="364"/>
      <c r="BC193" s="364"/>
    </row>
    <row r="194" spans="1:55" x14ac:dyDescent="0.2">
      <c r="A194" s="337"/>
      <c r="B194" s="337"/>
      <c r="C194" s="321"/>
      <c r="D194" s="321"/>
      <c r="E194" s="338"/>
      <c r="F194" s="321"/>
      <c r="G194" s="321"/>
      <c r="BB194" s="364"/>
      <c r="BC194" s="364"/>
    </row>
    <row r="195" spans="1:55" x14ac:dyDescent="0.2">
      <c r="A195" s="321"/>
      <c r="B195" s="321"/>
      <c r="C195" s="321"/>
      <c r="D195" s="321"/>
      <c r="E195" s="338"/>
      <c r="F195" s="321"/>
      <c r="G195" s="321"/>
      <c r="BB195" s="364"/>
      <c r="BC195" s="364"/>
    </row>
    <row r="196" spans="1:55" x14ac:dyDescent="0.2">
      <c r="A196" s="321"/>
      <c r="B196" s="321"/>
      <c r="C196" s="321"/>
      <c r="D196" s="321"/>
      <c r="E196" s="338"/>
      <c r="F196" s="321"/>
      <c r="G196" s="321"/>
      <c r="BB196" s="364"/>
      <c r="BC196" s="364"/>
    </row>
    <row r="197" spans="1:55" x14ac:dyDescent="0.2">
      <c r="A197" s="321"/>
      <c r="B197" s="321"/>
      <c r="C197" s="321"/>
      <c r="D197" s="321"/>
      <c r="E197" s="338"/>
      <c r="F197" s="321"/>
      <c r="G197" s="321"/>
      <c r="BB197" s="364"/>
      <c r="BC197" s="364"/>
    </row>
    <row r="198" spans="1:55" x14ac:dyDescent="0.2">
      <c r="A198" s="321"/>
      <c r="B198" s="321"/>
      <c r="C198" s="321"/>
      <c r="D198" s="321"/>
      <c r="E198" s="338"/>
      <c r="F198" s="321"/>
      <c r="G198" s="321"/>
      <c r="BB198" s="364"/>
      <c r="BC198" s="364"/>
    </row>
    <row r="199" spans="1:55" x14ac:dyDescent="0.2">
      <c r="A199" s="321"/>
      <c r="B199" s="321"/>
      <c r="C199" s="321"/>
      <c r="D199" s="321"/>
      <c r="E199" s="338"/>
      <c r="F199" s="321"/>
      <c r="G199" s="321"/>
      <c r="BB199" s="364"/>
      <c r="BC199" s="364"/>
    </row>
    <row r="200" spans="1:55" x14ac:dyDescent="0.2">
      <c r="A200" s="321"/>
      <c r="B200" s="321"/>
      <c r="C200" s="321"/>
      <c r="D200" s="321"/>
      <c r="E200" s="338"/>
      <c r="F200" s="321"/>
      <c r="G200" s="321"/>
      <c r="BB200" s="364"/>
      <c r="BC200" s="364"/>
    </row>
    <row r="201" spans="1:55" x14ac:dyDescent="0.2">
      <c r="A201" s="321"/>
      <c r="B201" s="321"/>
      <c r="C201" s="321"/>
      <c r="D201" s="321"/>
      <c r="E201" s="338"/>
      <c r="F201" s="321"/>
      <c r="G201" s="321"/>
      <c r="BB201" s="364"/>
      <c r="BC201" s="364"/>
    </row>
    <row r="202" spans="1:55" x14ac:dyDescent="0.2">
      <c r="A202" s="321"/>
      <c r="B202" s="321"/>
      <c r="C202" s="321"/>
      <c r="D202" s="321"/>
      <c r="E202" s="338"/>
      <c r="F202" s="321"/>
      <c r="G202" s="321"/>
      <c r="BB202" s="364"/>
      <c r="BC202" s="364"/>
    </row>
    <row r="203" spans="1:55" x14ac:dyDescent="0.2">
      <c r="A203" s="321"/>
      <c r="B203" s="321"/>
      <c r="C203" s="321"/>
      <c r="D203" s="321"/>
      <c r="E203" s="338"/>
      <c r="F203" s="321"/>
      <c r="G203" s="321"/>
      <c r="BB203" s="364"/>
      <c r="BC203" s="364"/>
    </row>
    <row r="204" spans="1:55" x14ac:dyDescent="0.2">
      <c r="A204" s="321"/>
      <c r="B204" s="321"/>
      <c r="C204" s="321"/>
      <c r="D204" s="321"/>
      <c r="E204" s="338"/>
      <c r="F204" s="321"/>
      <c r="G204" s="321"/>
      <c r="BB204" s="364"/>
      <c r="BC204" s="364"/>
    </row>
    <row r="205" spans="1:55" x14ac:dyDescent="0.2">
      <c r="A205" s="321"/>
      <c r="B205" s="321"/>
      <c r="C205" s="321"/>
      <c r="D205" s="321"/>
      <c r="E205" s="338"/>
      <c r="F205" s="321"/>
      <c r="G205" s="321"/>
      <c r="BB205" s="364"/>
      <c r="BC205" s="364"/>
    </row>
    <row r="206" spans="1:55" x14ac:dyDescent="0.2">
      <c r="A206" s="321"/>
      <c r="B206" s="321"/>
      <c r="C206" s="321"/>
      <c r="D206" s="321"/>
      <c r="E206" s="338"/>
      <c r="F206" s="321"/>
      <c r="G206" s="321"/>
      <c r="BB206" s="364"/>
      <c r="BC206" s="364"/>
    </row>
  </sheetData>
  <mergeCells count="43">
    <mergeCell ref="C20:D20"/>
    <mergeCell ref="C23:D23"/>
    <mergeCell ref="C11:D11"/>
    <mergeCell ref="C12:D12"/>
    <mergeCell ref="C13:D13"/>
    <mergeCell ref="C15:D15"/>
    <mergeCell ref="C17:D17"/>
    <mergeCell ref="A1:G1"/>
    <mergeCell ref="A3:B3"/>
    <mergeCell ref="A4:B4"/>
    <mergeCell ref="E4:G4"/>
    <mergeCell ref="C9:D9"/>
    <mergeCell ref="C32:D32"/>
    <mergeCell ref="C34:D34"/>
    <mergeCell ref="C37:D37"/>
    <mergeCell ref="C39:D39"/>
    <mergeCell ref="C26:D26"/>
    <mergeCell ref="C27:D27"/>
    <mergeCell ref="C28:D28"/>
    <mergeCell ref="C30:D30"/>
    <mergeCell ref="C55:D55"/>
    <mergeCell ref="C62:D62"/>
    <mergeCell ref="C64:D64"/>
    <mergeCell ref="C44:D44"/>
    <mergeCell ref="C48:D48"/>
    <mergeCell ref="C50:D50"/>
    <mergeCell ref="C82:D82"/>
    <mergeCell ref="C86:D86"/>
    <mergeCell ref="C88:D88"/>
    <mergeCell ref="C90:D90"/>
    <mergeCell ref="C71:D71"/>
    <mergeCell ref="C73:D73"/>
    <mergeCell ref="C78:D78"/>
    <mergeCell ref="C125:D125"/>
    <mergeCell ref="C113:D113"/>
    <mergeCell ref="C95:D95"/>
    <mergeCell ref="C97:D97"/>
    <mergeCell ref="C99:D99"/>
    <mergeCell ref="C102:D102"/>
    <mergeCell ref="C105:D105"/>
    <mergeCell ref="C106:D106"/>
    <mergeCell ref="C109:D109"/>
    <mergeCell ref="C111:D1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18</vt:i4>
      </vt:variant>
    </vt:vector>
  </HeadingPairs>
  <TitlesOfParts>
    <vt:vector size="26" baseType="lpstr">
      <vt:lpstr>Uchazeč</vt:lpstr>
      <vt:lpstr>Stavba</vt:lpstr>
      <vt:lpstr>VzorObjekt</vt:lpstr>
      <vt:lpstr>VzorPolozky</vt:lpstr>
      <vt:lpstr>Rekapitulace Objekt SO 101</vt:lpstr>
      <vt:lpstr>SO 101 101 Pol</vt:lpstr>
      <vt:lpstr>Rekapitulace</vt:lpstr>
      <vt:lpstr>Položky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 101'!Oblast_tisku</vt:lpstr>
      <vt:lpstr>'SO 101 101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kosnovsky.m</cp:lastModifiedBy>
  <cp:lastPrinted>2012-06-29T07:38:16Z</cp:lastPrinted>
  <dcterms:created xsi:type="dcterms:W3CDTF">2009-04-08T07:15:50Z</dcterms:created>
  <dcterms:modified xsi:type="dcterms:W3CDTF">2017-08-02T09:27:18Z</dcterms:modified>
</cp:coreProperties>
</file>